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BÖLÜM İŞLERİ\FAALİYETLER\"/>
    </mc:Choice>
  </mc:AlternateContent>
  <xr:revisionPtr revIDLastSave="0" documentId="13_ncr:1_{2C0D9E39-FA48-42D7-B944-DFB37B2113B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Özet Panel" sheetId="1" r:id="rId1"/>
    <sheet name="1. Eğitim-Öğretim" sheetId="2" r:id="rId2"/>
    <sheet name="2. Araştırma-Geliştirme" sheetId="3" r:id="rId3"/>
    <sheet name="3. Toplumsal Katkı" sheetId="4" r:id="rId4"/>
    <sheet name="4. Yönetişim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VoN+cZ7EJJdF//bD9BrxFbb88QtvEeQS/vuJxyoMnTw="/>
    </ext>
  </extLst>
</workbook>
</file>

<file path=xl/calcChain.xml><?xml version="1.0" encoding="utf-8"?>
<calcChain xmlns="http://schemas.openxmlformats.org/spreadsheetml/2006/main">
  <c r="G20" i="2" l="1"/>
  <c r="G7" i="1" s="1"/>
  <c r="F20" i="2"/>
  <c r="G6" i="1" s="1"/>
  <c r="I67" i="2"/>
  <c r="F26" i="5"/>
  <c r="F25" i="5"/>
  <c r="F24" i="5"/>
  <c r="F23" i="5"/>
  <c r="F22" i="5"/>
  <c r="F21" i="5"/>
  <c r="F20" i="5"/>
  <c r="F27" i="3"/>
  <c r="F26" i="3"/>
  <c r="F25" i="3"/>
  <c r="F24" i="3"/>
  <c r="F23" i="3"/>
  <c r="I72" i="2"/>
  <c r="I71" i="2"/>
  <c r="I70" i="2"/>
  <c r="I69" i="2"/>
  <c r="I68" i="2"/>
  <c r="I65" i="2"/>
  <c r="I64" i="2"/>
  <c r="I63" i="2"/>
  <c r="I62" i="2"/>
  <c r="I61" i="2"/>
  <c r="I60" i="2"/>
  <c r="I59" i="2"/>
  <c r="I58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G9" i="1" s="1"/>
  <c r="I33" i="2"/>
  <c r="I32" i="2"/>
  <c r="I31" i="2"/>
  <c r="I30" i="2"/>
  <c r="I29" i="2"/>
  <c r="I28" i="2"/>
  <c r="I27" i="2"/>
  <c r="I26" i="2"/>
  <c r="I25" i="2"/>
  <c r="I24" i="2"/>
  <c r="G30" i="1"/>
  <c r="G29" i="1"/>
  <c r="G28" i="1"/>
  <c r="G27" i="1"/>
  <c r="G26" i="1"/>
  <c r="G23" i="1"/>
  <c r="G22" i="1"/>
  <c r="G21" i="1"/>
  <c r="G20" i="1"/>
  <c r="G19" i="1"/>
  <c r="G16" i="1"/>
  <c r="G15" i="1"/>
  <c r="G14" i="1"/>
  <c r="G13" i="1"/>
  <c r="G12" i="1"/>
  <c r="G8" i="1"/>
  <c r="G5" i="1"/>
</calcChain>
</file>

<file path=xl/sharedStrings.xml><?xml version="1.0" encoding="utf-8"?>
<sst xmlns="http://schemas.openxmlformats.org/spreadsheetml/2006/main" count="625" uniqueCount="353">
  <si>
    <t>ORTAKÖY MYO – 3. TOPLUMSAL KATKI FAALİYET TABLOSU  |  2025–2026</t>
  </si>
  <si>
    <t>ORTAKÖY MYO – 2. ARAŞTIRMA-GELIŞTIRME FAALİYET TABLOSU  |  2025–2026</t>
  </si>
  <si>
    <t>ORTAKÖY MYO – 1. EĞITIM-ÖĞRETIM FAALİYET TABLOSU  |  2025–2026</t>
  </si>
  <si>
    <t>ORTAKÖY MYO – KURUMSAL PERFORMANS PANELİ  |  2025–2026</t>
  </si>
  <si>
    <t>Akademik Yıl: 2025–2026  |  Ortaköy Meslek Yüksekokulu</t>
  </si>
  <si>
    <t>Bu panel dört stratejik başlık altındaki faaliyetlerin sayısal özetini sunmaktadır.</t>
  </si>
  <si>
    <t>A. AKADEMİK YAYINLAR</t>
  </si>
  <si>
    <t>A. ETKİNLİK VE ÖĞRENİM DENEYİMİ</t>
  </si>
  <si>
    <t>A. SOSYAL SORUMLULUK VE TOPLUM HİZMETİ ETKİNLİKLERİ</t>
  </si>
  <si>
    <t xml:space="preserve">  EĞİTİM VE ÖĞRETİM</t>
  </si>
  <si>
    <t>Bölüm / Program</t>
  </si>
  <si>
    <t>Öğretim Elemanı</t>
  </si>
  <si>
    <t>Yayın Türü</t>
  </si>
  <si>
    <t>Makale / Bildiri Adı</t>
  </si>
  <si>
    <t>Yayın Yeri</t>
  </si>
  <si>
    <t>Yıl</t>
  </si>
  <si>
    <t>İndeks</t>
  </si>
  <si>
    <t>Q Değeri</t>
  </si>
  <si>
    <t>Atıf Sayısı</t>
  </si>
  <si>
    <t>Ortak Yazar(lar)</t>
  </si>
  <si>
    <t>Dr. Öğr. Üyesi Ferdi YILDIRIM</t>
  </si>
  <si>
    <t>Düzenlenen Etkinlik Sayısı</t>
  </si>
  <si>
    <t>Etkinlik Adı</t>
  </si>
  <si>
    <t>Etkinlik Türü</t>
  </si>
  <si>
    <t>Sorumlu Öğretim Elemanı</t>
  </si>
  <si>
    <t>Tarih</t>
  </si>
  <si>
    <t>Makale</t>
  </si>
  <si>
    <t>Yer</t>
  </si>
  <si>
    <t>ULAKBİM TR Dizin Makale</t>
  </si>
  <si>
    <t>Katılımcı Sayısı</t>
  </si>
  <si>
    <t>Katılan Öğrenci</t>
  </si>
  <si>
    <t>Memnuniyet (%)</t>
  </si>
  <si>
    <t>Uludağ University Journal of The Faculty of Engineering</t>
  </si>
  <si>
    <t>Paydaş Kuruluş</t>
  </si>
  <si>
    <t>Çıktı / Etki</t>
  </si>
  <si>
    <t>Paydaş / İşbirliği</t>
  </si>
  <si>
    <t>Çıktı / Not</t>
  </si>
  <si>
    <t xml:space="preserve">Makine ve Metal Teknolojileri </t>
  </si>
  <si>
    <t xml:space="preserve"> Index Copernicus, DOAJ ve TR-Dizin</t>
  </si>
  <si>
    <t>Makine ve Metal Teknolojisi</t>
  </si>
  <si>
    <t>-</t>
  </si>
  <si>
    <t>Ferdi Yıldırım</t>
  </si>
  <si>
    <t>Ortaköy Meslek Yüksekokulu’nda Çevre Temizliği Farkındalığı</t>
  </si>
  <si>
    <t>İç Anadolu Kariyer Fuarı (İKAF’25)nadolu Kariyer Fuarı (İKAF’25)</t>
  </si>
  <si>
    <t>Teknik Gezi</t>
  </si>
  <si>
    <t>Öğr. Gör. M. Samet ANKARALI</t>
  </si>
  <si>
    <t>Şubat 2025</t>
  </si>
  <si>
    <t>Sosyal Sorumluluk</t>
  </si>
  <si>
    <t>Öğr. Gör. Adnan YEŞİLYURT</t>
  </si>
  <si>
    <t>Ekim 2025</t>
  </si>
  <si>
    <t>---</t>
  </si>
  <si>
    <t>Kariyer hakkında bilgi  alışverişi</t>
  </si>
  <si>
    <t>Ortaköy MYO</t>
  </si>
  <si>
    <t>SCI-Exp. (WoS:Q2) Uluslararası Makale</t>
  </si>
  <si>
    <t>International Journal of Adhesion and Adhesives</t>
  </si>
  <si>
    <t>SCIE, Scopus, and SCImago (SJR)</t>
  </si>
  <si>
    <t>Vatandaş farkındalığı</t>
  </si>
  <si>
    <t>Q2</t>
  </si>
  <si>
    <t>İsmail Saraç ve Ferdi Yıldırım</t>
  </si>
  <si>
    <t>Toplam Katılan Öğrenci</t>
  </si>
  <si>
    <t>MYO Bölüm Tanıtım ve Motivasyon Etkinliği</t>
  </si>
  <si>
    <t>Oryantasyon Eğitimi</t>
  </si>
  <si>
    <t>Seminer</t>
  </si>
  <si>
    <t>Makine ve Metal Teknolojileri Bölümü</t>
  </si>
  <si>
    <t>Eylül 2025</t>
  </si>
  <si>
    <t>Ortaköy Mesleki ve Teknik Anadolu Lisesi</t>
  </si>
  <si>
    <t>Oryantasyon</t>
  </si>
  <si>
    <t>Bölümler hakkında bilgilendirme</t>
  </si>
  <si>
    <t>SCI-Exp. (WoS:Q1) Uluslararası Makale</t>
  </si>
  <si>
    <t>Öğrenci Memnuniyet Ort. (%)</t>
  </si>
  <si>
    <t>Composite Structures</t>
  </si>
  <si>
    <t>Hidrolik ve Pnömatik Dersi İş Yeri Ziyareti Etkinliği (Adaşlar Tarım A.Ş.)</t>
  </si>
  <si>
    <t xml:space="preserve">Öğr. Gör. M. Samet ANKARALI 
Öğr. Gör. Adnan YEŞİLYURT </t>
  </si>
  <si>
    <t>SCIE</t>
  </si>
  <si>
    <t>Q1</t>
  </si>
  <si>
    <t>Ferdi Yıldırım ve İsmail Saraç</t>
  </si>
  <si>
    <t>Üniversite Sanayi Eğitimlerinin Kıyaslanması</t>
  </si>
  <si>
    <t>Tamamlanan Ders Sayısı</t>
  </si>
  <si>
    <t>MAKTEK Konya 2025 Fuarı</t>
  </si>
  <si>
    <t>Öğr. Gör. Servet TEMEL</t>
  </si>
  <si>
    <t>Genel Geçme Oranı (%)</t>
  </si>
  <si>
    <t>Polymer Engineering and Science</t>
  </si>
  <si>
    <t>B. SANAYİ VE KURUM İŞBİRLİKLERİ</t>
  </si>
  <si>
    <t>SCIE, Scopus and UGC-CARE</t>
  </si>
  <si>
    <t>ERN ÇELİK Endüstri Firmasına Teknik Gezi</t>
  </si>
  <si>
    <t>Ferdi Yıldırım, Murat Horasan ve İsmail Saraç</t>
  </si>
  <si>
    <t xml:space="preserve">  ARAŞTIRMA VE GELİŞTİRME</t>
  </si>
  <si>
    <t>Şubat 2026</t>
  </si>
  <si>
    <t>Paydaş Kurum</t>
  </si>
  <si>
    <t>İşbirliği Türü</t>
  </si>
  <si>
    <t>Toplam Yayın Sayısı</t>
  </si>
  <si>
    <t>Kapsam</t>
  </si>
  <si>
    <t>Diş Paydaş</t>
  </si>
  <si>
    <t>Başlangıç</t>
  </si>
  <si>
    <t>Bitiş / Yenileme</t>
  </si>
  <si>
    <t>Dr. Öğr. Üyesi Duygu YİĞİT ÜNLÜ</t>
  </si>
  <si>
    <t>Uluslararası Makale</t>
  </si>
  <si>
    <t>Staj Öğrenci Sayısı</t>
  </si>
  <si>
    <t>IEEE Access</t>
  </si>
  <si>
    <t>İstihdam Edilen Mezun</t>
  </si>
  <si>
    <t>Durum</t>
  </si>
  <si>
    <t>Protokol No</t>
  </si>
  <si>
    <t>Danışmanlık Toplantıları</t>
  </si>
  <si>
    <t>Sourin Bhattacharya, Parthasarathi Satvaya, Ramazan Ayaz, Duygu Yiğit Ünlü</t>
  </si>
  <si>
    <t>Yunus Emre OSB</t>
  </si>
  <si>
    <t>Staj + İstihdam</t>
  </si>
  <si>
    <t>Danışmanlar</t>
  </si>
  <si>
    <t>Mart 2026</t>
  </si>
  <si>
    <t>Yaz stajı</t>
  </si>
  <si>
    <t>Program Koordinatörleri</t>
  </si>
  <si>
    <t>Bilgilendirme</t>
  </si>
  <si>
    <t>Aktif</t>
  </si>
  <si>
    <t>Bahar Dönemi Oryantasyon Toplantısı_2026</t>
  </si>
  <si>
    <t>Duygu Yiğit Ünlü</t>
  </si>
  <si>
    <t>Aktif Proje Sayısı</t>
  </si>
  <si>
    <t>Staj Bilgilendirme Toplantısı</t>
  </si>
  <si>
    <t>Uluslararası Kongre</t>
  </si>
  <si>
    <t>IWEC 5th International World Energy Conference</t>
  </si>
  <si>
    <t>TÜBİTAK Projesi</t>
  </si>
  <si>
    <t>IWEC 5th International World Energy Conference Full Text Book</t>
  </si>
  <si>
    <t>Uluslararası Kongre Tam Metin Bildiri</t>
  </si>
  <si>
    <t>Erasmus+ Bilgilendirme Toplantısı</t>
  </si>
  <si>
    <t>Toplam Proje Bütçesi (₺)</t>
  </si>
  <si>
    <t>Uluslararası İşbirliği</t>
  </si>
  <si>
    <t>İç Anadolu Kariyer Fuarı (İKAF’26)</t>
  </si>
  <si>
    <t>B. PROJELER</t>
  </si>
  <si>
    <t>Proje Yürütücüsü</t>
  </si>
  <si>
    <t>Proje Adı</t>
  </si>
  <si>
    <t>Proje No</t>
  </si>
  <si>
    <t xml:space="preserve">  TOPLUMSAL KATKI</t>
  </si>
  <si>
    <t>Destekleyen Kuruluş</t>
  </si>
  <si>
    <t>Bitiş</t>
  </si>
  <si>
    <t>Bütçe (₺)</t>
  </si>
  <si>
    <t>SMOXH VE FÜHRER TEKNİK GEZİ (Konya)</t>
  </si>
  <si>
    <t>Araştırmacılar</t>
  </si>
  <si>
    <t>Alan</t>
  </si>
  <si>
    <t>Öğr. Gör. M. Samet ANKARALI 
Öğr. Gör. Servet TEMEL</t>
  </si>
  <si>
    <t>Düzenlenen Etkinlik / Faaliyet</t>
  </si>
  <si>
    <t>Mayıs 2026</t>
  </si>
  <si>
    <t>CNC Eğitim ve Üretim Ortamlarında Güvenliği Artırmaya Yönelik Sensör Destekli
Taret–Ayna Çarpışma Önleme Prototipi</t>
  </si>
  <si>
    <t>TÜBİTAK 2209-A ÜNİVERSİTE ÖĞRENCİLERİ ARAŞTIRMA PROJELERİ DESTEKLEME PROGRAMI</t>
  </si>
  <si>
    <t>TÜBİTAK</t>
  </si>
  <si>
    <t>DIŞ PAYDAŞ</t>
  </si>
  <si>
    <t>Toplam Katılımcı</t>
  </si>
  <si>
    <t>TEZMAKSAN Torna ile Şekillenen Hayatlar</t>
  </si>
  <si>
    <t>Devam Ediyor</t>
  </si>
  <si>
    <t>A. TUTUCU, S. E. ER, M. Y. TURHAN, A. A. TEKCAN</t>
  </si>
  <si>
    <t>Eğitimde dijitalleşme ve yenilikçilik</t>
  </si>
  <si>
    <t>Üç Boyutlu (3B) Yazıcı ile Bazalt Elyaf Kumaş Takviyeli Polilaktik Asit (PLA) Matrisli Tabakalı Biyo-kompozitlerin Üretimi ve Mekanik Özelliklerinin İncelenmesi</t>
  </si>
  <si>
    <t>Aktif Sanayi İşbirliği Protokolü</t>
  </si>
  <si>
    <t>Tamamlandı</t>
  </si>
  <si>
    <t>Melik Efraim Akkuş</t>
  </si>
  <si>
    <t>Eklemeli İmalat ve Biyolompozit Malzemeler</t>
  </si>
  <si>
    <t>TUSAŞ Teknik Gezisi</t>
  </si>
  <si>
    <t xml:space="preserve">Öğr. Gör. Servet TEMEL
Öğr. Gör. M. Samet ANKARALI </t>
  </si>
  <si>
    <t>Mayıs 2027</t>
  </si>
  <si>
    <t>Kariyer farkındalığı, milli ve yerli teknolojiyi yerinde inceleme</t>
  </si>
  <si>
    <t>C. YILLIK PERFORMANS KARŞILAŞTIRMASI</t>
  </si>
  <si>
    <t>Gösterge</t>
  </si>
  <si>
    <t>2023–24</t>
  </si>
  <si>
    <t>2024–25</t>
  </si>
  <si>
    <t>2025–26 Hedef</t>
  </si>
  <si>
    <t>2025–26 Gerçekleşen</t>
  </si>
  <si>
    <t>Değişim</t>
  </si>
  <si>
    <t>Not</t>
  </si>
  <si>
    <t xml:space="preserve">  YÖNETİŞİM</t>
  </si>
  <si>
    <t>Kalite / Akreditasyon Faaliyeti</t>
  </si>
  <si>
    <t>Personel Eğitim Katılımı (kişi)</t>
  </si>
  <si>
    <t>TÜBİTAK Projesi (Kabul)</t>
  </si>
  <si>
    <t>Kişi Başı Eğitim Saati</t>
  </si>
  <si>
    <t>Öğrenci Memnuniyeti (%)</t>
  </si>
  <si>
    <t>TOPLAM / ORTALAMA</t>
  </si>
  <si>
    <t>İşveren Memnuniyeti (%)</t>
  </si>
  <si>
    <t>BAP Projesi (Aktif)</t>
  </si>
  <si>
    <t>Atıf Sayısı (toplam)</t>
  </si>
  <si>
    <t>B. DERS BAŞARI GÖSTERGELERİ</t>
  </si>
  <si>
    <t>Yeni yayınlar henüz atıf almadı</t>
  </si>
  <si>
    <t>Ders Kodu</t>
  </si>
  <si>
    <t>Ders Adı</t>
  </si>
  <si>
    <t>Kayıtlı</t>
  </si>
  <si>
    <t>Sınava Giren</t>
  </si>
  <si>
    <t>Geçen</t>
  </si>
  <si>
    <t>Kalan</t>
  </si>
  <si>
    <t>Geçme Oranı (%)</t>
  </si>
  <si>
    <t>Bütünleme (kişi)</t>
  </si>
  <si>
    <t>Devamsızlık Ort. (%)</t>
  </si>
  <si>
    <t>Memnuniyet (/5)</t>
  </si>
  <si>
    <t>Dönem</t>
  </si>
  <si>
    <t>Makine ve Metal Teknolojileri / Makine</t>
  </si>
  <si>
    <t>BİL 181</t>
  </si>
  <si>
    <t>Temel Bilgisayar Bilimleri</t>
  </si>
  <si>
    <t>Öğr. Gör. Adem İĞDE</t>
  </si>
  <si>
    <t>2025–26 Güz</t>
  </si>
  <si>
    <t xml:space="preserve">
MKN 101</t>
  </si>
  <si>
    <t>Matematik I</t>
  </si>
  <si>
    <t>MKN 103</t>
  </si>
  <si>
    <t>Teknolojinin Bilimsel İlkeleri</t>
  </si>
  <si>
    <t>MKN 105</t>
  </si>
  <si>
    <t>İmalat İşlemleri I
(Torna-Freze)</t>
  </si>
  <si>
    <t>MKN 107</t>
  </si>
  <si>
    <t>Makine Resmi I</t>
  </si>
  <si>
    <t>MKN 109</t>
  </si>
  <si>
    <t>Ölçme Tekniği</t>
  </si>
  <si>
    <t>MKN 111</t>
  </si>
  <si>
    <t>İş Sağlığı Ve Güvenliği</t>
  </si>
  <si>
    <t>ORTAKÖY MYO – 4. YÖNETIŞIM FAALİYET TABLOSU  |  2025–2026</t>
  </si>
  <si>
    <t>MKN 201</t>
  </si>
  <si>
    <t>Staj Değerlendirme</t>
  </si>
  <si>
    <t>MKN 205</t>
  </si>
  <si>
    <t>İmalat İşlemleri III (Cnc Freze)</t>
  </si>
  <si>
    <t>A. KALİTE GÜVENCE VE AKREDİTASYON FAALİYETLERİ</t>
  </si>
  <si>
    <t>Faaliyet Adı</t>
  </si>
  <si>
    <t>Faaliyet Türü</t>
  </si>
  <si>
    <t>Sorumlu</t>
  </si>
  <si>
    <t>Tamamlanma (%)</t>
  </si>
  <si>
    <t>MKN 211</t>
  </si>
  <si>
    <t>Çıktı / Belge</t>
  </si>
  <si>
    <t>YÖKAK / MEDEK Kriteri</t>
  </si>
  <si>
    <t>Açıklama</t>
  </si>
  <si>
    <t>Eyl 2025</t>
  </si>
  <si>
    <t>Ölçme–Değerlendirme</t>
  </si>
  <si>
    <t>Şub 2026</t>
  </si>
  <si>
    <t>Mar 2026</t>
  </si>
  <si>
    <t>MKN 213</t>
  </si>
  <si>
    <t>Memnuniyet Analiz Raporu</t>
  </si>
  <si>
    <t>B.2.3</t>
  </si>
  <si>
    <t>Bilgisayar Destekli Üretim (Solidcam)</t>
  </si>
  <si>
    <t>Tamamlandı, web'de yayımlandı</t>
  </si>
  <si>
    <t>MKN 219</t>
  </si>
  <si>
    <t>Hidrolik Pnömatik Sistemler</t>
  </si>
  <si>
    <t>B.2.4</t>
  </si>
  <si>
    <t>B. PERSONEL GELİŞİM FAALİYETLERİ</t>
  </si>
  <si>
    <t>Eğitim / Faaliyet Adı</t>
  </si>
  <si>
    <t>Türü</t>
  </si>
  <si>
    <t>Katılan Personel</t>
  </si>
  <si>
    <t>Süre (Saat)</t>
  </si>
  <si>
    <t>Düzenleyen</t>
  </si>
  <si>
    <t>Sertifika</t>
  </si>
  <si>
    <t>MKN 221</t>
  </si>
  <si>
    <t>Üç Boyutlu Yazıcılar Ve Eklemeli İmalat</t>
  </si>
  <si>
    <t>YÖKAK Eğitimi: Kalite Güvence Sistemleri</t>
  </si>
  <si>
    <t>Hizmet İçi Eğitim</t>
  </si>
  <si>
    <t>4 öğretim elemanı, MYO Müdürü</t>
  </si>
  <si>
    <t>Kas 2025</t>
  </si>
  <si>
    <t>YÖKAK</t>
  </si>
  <si>
    <t>Evet</t>
  </si>
  <si>
    <t>Akreditasyon, ÖDR hazırlık</t>
  </si>
  <si>
    <t>Bologna Süreci Bilgilendirme</t>
  </si>
  <si>
    <t>Kurumsal Eğitim</t>
  </si>
  <si>
    <t>Tüm öğretim elemanları (12 kişi)</t>
  </si>
  <si>
    <t>Aksaray Ü. BKEK</t>
  </si>
  <si>
    <t>MKN 225</t>
  </si>
  <si>
    <t>Hayır</t>
  </si>
  <si>
    <t>ÖÇ–PÇ ilişkilendirmesi</t>
  </si>
  <si>
    <t>Yapay Zeka Destekli Öğretim Araçları Webinarı</t>
  </si>
  <si>
    <t>Online Eğitim</t>
  </si>
  <si>
    <t>5 öğretim elemanı</t>
  </si>
  <si>
    <t>MEB YEK</t>
  </si>
  <si>
    <t>Pedagojik AI araç kullanımı</t>
  </si>
  <si>
    <t>Yangın ve Afet Eğitimi</t>
  </si>
  <si>
    <t>Zorunlu Eğitim</t>
  </si>
  <si>
    <t>Tüm personel (22 kişi)</t>
  </si>
  <si>
    <t>MKN 207</t>
  </si>
  <si>
    <t>İl AFAD</t>
  </si>
  <si>
    <t>Tahliye planı, söndürme</t>
  </si>
  <si>
    <t>C. KURUMSAL PERFORMANS GÖSTERGELERİ (Trend)</t>
  </si>
  <si>
    <t>Makine Bilimi Ve Elemanları</t>
  </si>
  <si>
    <t>Performans Göstergesi</t>
  </si>
  <si>
    <t>Sapma</t>
  </si>
  <si>
    <t>Öğrenci Memnuniyet Ortalaması (%)</t>
  </si>
  <si>
    <t>Hedef aşıldı</t>
  </si>
  <si>
    <t>İşveren Memnuniyet Oranı (%)</t>
  </si>
  <si>
    <t>MKN 217</t>
  </si>
  <si>
    <t>Sosyal Ve Kültürel Etkinlikler</t>
  </si>
  <si>
    <t>Hedefe yakın</t>
  </si>
  <si>
    <t>Mezun İstihdam Oranı (%)</t>
  </si>
  <si>
    <t>Öğretim Elemanı Başına Proje Sayısı</t>
  </si>
  <si>
    <t>Yıllık Toplam Etkinlik Sayısı</t>
  </si>
  <si>
    <t>2 yeni protokol hedefleniyor</t>
  </si>
  <si>
    <t>MKN 102</t>
  </si>
  <si>
    <t>Personel Kişi Başı Eğitim Saati</t>
  </si>
  <si>
    <t>Matematik II</t>
  </si>
  <si>
    <t>2025–26 Bahar</t>
  </si>
  <si>
    <t>MKN 104</t>
  </si>
  <si>
    <t>Mühendislik Bilimi</t>
  </si>
  <si>
    <t>MKN 106</t>
  </si>
  <si>
    <t>İmalat İşlemleri II (CNC Torna)</t>
  </si>
  <si>
    <t>MKN 108</t>
  </si>
  <si>
    <t>Bilgisayar Destekli Makine Resmi</t>
  </si>
  <si>
    <t>MKN 110</t>
  </si>
  <si>
    <t>Malzeme Teknolojisi I</t>
  </si>
  <si>
    <t>MKN 112</t>
  </si>
  <si>
    <t>Bilgisayar Büro Uygulamaları</t>
  </si>
  <si>
    <t>MKN 114</t>
  </si>
  <si>
    <t>Makine Resmi II</t>
  </si>
  <si>
    <t>MKN 204</t>
  </si>
  <si>
    <t>Sac Metal Kalıpçılığı</t>
  </si>
  <si>
    <t>MKN 210</t>
  </si>
  <si>
    <t>Makine Tasarımı</t>
  </si>
  <si>
    <t>MKN 222</t>
  </si>
  <si>
    <t>Kaynak Teknolojisi</t>
  </si>
  <si>
    <t>MKN 226</t>
  </si>
  <si>
    <t>Bilgisayar Destekli Katı Model Animasyon</t>
  </si>
  <si>
    <t>MKN 230</t>
  </si>
  <si>
    <t>Endüstriyel Robot Teknolojileri</t>
  </si>
  <si>
    <t>MKN 234</t>
  </si>
  <si>
    <t>Termodinamik</t>
  </si>
  <si>
    <t>MKN 218</t>
  </si>
  <si>
    <t>Gönüllülük Çalışmaları</t>
  </si>
  <si>
    <t>MKN 220</t>
  </si>
  <si>
    <t>Genel ve Teknik İletişim</t>
  </si>
  <si>
    <t>OED MAK</t>
  </si>
  <si>
    <t>ORTAK EĞİTİM PROGRAMI</t>
  </si>
  <si>
    <t>Makine ve Metal Teknolojileri / CNC</t>
  </si>
  <si>
    <t>CNC 101</t>
  </si>
  <si>
    <t xml:space="preserve">Genel Matematik	</t>
  </si>
  <si>
    <t>Öğr.Gör.Dr. Murat AKSAR</t>
  </si>
  <si>
    <t>CNC 103</t>
  </si>
  <si>
    <t>CNC 105</t>
  </si>
  <si>
    <t>CNC 107</t>
  </si>
  <si>
    <t xml:space="preserve">Teknik Resim	</t>
  </si>
  <si>
    <t>CNC 109</t>
  </si>
  <si>
    <t>CNC 111</t>
  </si>
  <si>
    <t>Cnc Torna Teknolojileri</t>
  </si>
  <si>
    <t>CNC 113</t>
  </si>
  <si>
    <t>CNC 115</t>
  </si>
  <si>
    <t xml:space="preserve">Malzeme Bilimi	</t>
  </si>
  <si>
    <t>CNC 102</t>
  </si>
  <si>
    <t>Mesleki Matematik</t>
  </si>
  <si>
    <t>CNC 104</t>
  </si>
  <si>
    <t>Bilgisayar Destekli Teknik Resim</t>
  </si>
  <si>
    <t>CNC 106</t>
  </si>
  <si>
    <t>Cnc Freze Teknolojileri</t>
  </si>
  <si>
    <t>CNC 108</t>
  </si>
  <si>
    <t>Bilgisayar Destekli Tasarım I (Solidworks)</t>
  </si>
  <si>
    <t>CNC 114</t>
  </si>
  <si>
    <t>Sosyal ve Kültürel Etkinlikler</t>
  </si>
  <si>
    <t>CNC 122</t>
  </si>
  <si>
    <t>Ölçme Ve Kontrol Teknolojisi</t>
  </si>
  <si>
    <t>Yenilenebilir Enerji
Kaynakları</t>
  </si>
  <si>
    <t>Bilgisayar Destekli Tasarım (Solidworks)</t>
  </si>
  <si>
    <t>Smoxh Kesici Takımları Bağlantı Elemanları - Şimşek Makine</t>
  </si>
  <si>
    <t>Uygulandı ve Web'de yayımlandı</t>
  </si>
  <si>
    <t>Dr. Öğr. Üyesi Duygu Yiğit ÜNLÜ</t>
  </si>
  <si>
    <t>Dış Paydaş Anketi-Analiz</t>
  </si>
  <si>
    <t>Staj Eğitim Sürecine İlişkin İşveren Memnuniyet Anketi Uygulandı</t>
  </si>
  <si>
    <t>2025-2026 Güz Dönemi Sonu Öğrenci Memnuniyet Anketi</t>
  </si>
  <si>
    <t>Bölüm Öğrenci Memnuniyet Anketi Uygulandı</t>
  </si>
  <si>
    <t>MEDEK Akreditasyon Süreçleri Toplantısı Değerlendirme Raporu</t>
  </si>
  <si>
    <t>Değerlendirme</t>
  </si>
  <si>
    <t>MEDEK Akreditasyon Süreçleri Toplantı Anketi Uygulandı</t>
  </si>
  <si>
    <t>2025-2026 Bahar Dönemi Sonu Öğrenci Memnuniyet Anketi</t>
  </si>
  <si>
    <t>Bölümdeki tüm öğretim elemanları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</si>
</sst>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4" x14ac:knownFonts="1">
    <font>
      <sz val="11"/>
      <color theme="1"/>
      <name val="Calibri"/>
      <scheme val="minor"/>
    </font>
    <font>
      <b/>
      <sz val="13"/>
      <color rgb="FFFFFFFF"/>
      <name val="Calibri"/>
    </font>
    <font>
      <sz val="11"/>
      <name val="Calibri"/>
    </font>
    <font>
      <b/>
      <sz val="14"/>
      <color rgb="FFFFFFFF"/>
      <name val="Calibri"/>
    </font>
    <font>
      <sz val="10"/>
      <color rgb="FF1A6B3A"/>
      <name val="Calibri"/>
    </font>
    <font>
      <sz val="11"/>
      <color theme="1"/>
      <name val="Calibri"/>
      <scheme val="minor"/>
    </font>
    <font>
      <sz val="10"/>
      <color rgb="FF1B3A6B"/>
      <name val="Calibri"/>
    </font>
    <font>
      <sz val="10"/>
      <color rgb="FF7B3500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sz val="10"/>
      <color theme="1"/>
      <name val="Calibri"/>
    </font>
    <font>
      <sz val="10"/>
      <color rgb="FF222222"/>
      <name val="Calibri"/>
    </font>
    <font>
      <sz val="10"/>
      <color rgb="FF000000"/>
      <name val="Calibri"/>
    </font>
    <font>
      <sz val="11"/>
      <color theme="1"/>
      <name val="Calibri"/>
    </font>
    <font>
      <b/>
      <sz val="11"/>
      <color rgb="FF1B3A6B"/>
      <name val="Calibri"/>
    </font>
    <font>
      <b/>
      <sz val="11"/>
      <color rgb="FF1A6B3A"/>
      <name val="Calibri"/>
    </font>
    <font>
      <b/>
      <sz val="11"/>
      <color rgb="FF7B3500"/>
      <name val="Calibri"/>
    </font>
    <font>
      <b/>
      <sz val="11"/>
      <color rgb="FF4B2080"/>
      <name val="Calibri"/>
    </font>
    <font>
      <b/>
      <sz val="10"/>
      <color rgb="FF222222"/>
      <name val="Calibri"/>
    </font>
    <font>
      <b/>
      <sz val="11"/>
      <color rgb="FFFF0000"/>
      <name val="Calibri"/>
      <scheme val="minor"/>
    </font>
    <font>
      <sz val="10"/>
      <color rgb="FF4B2080"/>
      <name val="Calibri"/>
    </font>
    <font>
      <sz val="10"/>
      <color rgb="FF222222"/>
      <name val="Calibri"/>
      <family val="2"/>
      <charset val="162"/>
    </font>
    <font>
      <sz val="10"/>
      <color rgb="FF000000"/>
      <name val="Calibri"/>
      <family val="2"/>
      <charset val="162"/>
    </font>
    <font>
      <sz val="8"/>
      <name val="Calibri"/>
      <family val="2"/>
      <charset val="16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1A6B3A"/>
        <bgColor rgb="FF1A6B3A"/>
      </patternFill>
    </fill>
    <fill>
      <patternFill patternType="solid">
        <fgColor rgb="FF1B3A6B"/>
        <bgColor rgb="FF1B3A6B"/>
      </patternFill>
    </fill>
    <fill>
      <patternFill patternType="solid">
        <fgColor rgb="FF7B3500"/>
        <bgColor rgb="FF7B3500"/>
      </patternFill>
    </fill>
    <fill>
      <patternFill patternType="solid">
        <fgColor rgb="FFD6F0E0"/>
        <bgColor rgb="FFD6F0E0"/>
      </patternFill>
    </fill>
    <fill>
      <patternFill patternType="solid">
        <fgColor theme="0"/>
        <bgColor theme="0"/>
      </patternFill>
    </fill>
    <fill>
      <patternFill patternType="solid">
        <fgColor rgb="FFD6E4F7"/>
        <bgColor rgb="FFD6E4F7"/>
      </patternFill>
    </fill>
    <fill>
      <patternFill patternType="solid">
        <fgColor rgb="FFFFF0E0"/>
        <bgColor rgb="FFFFF0E0"/>
      </patternFill>
    </fill>
    <fill>
      <patternFill patternType="solid">
        <fgColor rgb="FF0D6B30"/>
        <bgColor rgb="FF0D6B30"/>
      </patternFill>
    </fill>
    <fill>
      <patternFill patternType="solid">
        <fgColor rgb="FFA34500"/>
        <bgColor rgb="FFA34500"/>
      </patternFill>
    </fill>
    <fill>
      <patternFill patternType="solid">
        <fgColor rgb="FF2E5FA3"/>
        <bgColor rgb="FF2E5FA3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FFFF00"/>
        <bgColor rgb="FFFFFF00"/>
      </patternFill>
    </fill>
    <fill>
      <patternFill patternType="solid">
        <fgColor rgb="FF4B2080"/>
        <bgColor rgb="FF4B2080"/>
      </patternFill>
    </fill>
    <fill>
      <patternFill patternType="solid">
        <fgColor rgb="FFC9A84C"/>
        <bgColor rgb="FFC9A84C"/>
      </patternFill>
    </fill>
    <fill>
      <patternFill patternType="solid">
        <fgColor rgb="FFE8E8E8"/>
        <bgColor rgb="FFE8E8E8"/>
      </patternFill>
    </fill>
    <fill>
      <patternFill patternType="solid">
        <fgColor rgb="FFEDE0F7"/>
        <bgColor rgb="FFEDE0F7"/>
      </patternFill>
    </fill>
    <fill>
      <patternFill patternType="solid">
        <fgColor rgb="FF6B3AB0"/>
        <bgColor rgb="FF6B3AB0"/>
      </patternFill>
    </fill>
    <fill>
      <patternFill patternType="solid">
        <fgColor rgb="FFF5F5F5"/>
        <bgColor rgb="FFFFF0E0"/>
      </patternFill>
    </fill>
  </fills>
  <borders count="22">
    <border>
      <left/>
      <right/>
      <top/>
      <bottom/>
      <diagonal/>
    </border>
    <border>
      <left style="medium">
        <color rgb="FF1A6B3A"/>
      </left>
      <right/>
      <top style="medium">
        <color rgb="FF1A6B3A"/>
      </top>
      <bottom style="medium">
        <color rgb="FF1A6B3A"/>
      </bottom>
      <diagonal/>
    </border>
    <border>
      <left/>
      <right/>
      <top style="medium">
        <color rgb="FF1A6B3A"/>
      </top>
      <bottom style="medium">
        <color rgb="FF1A6B3A"/>
      </bottom>
      <diagonal/>
    </border>
    <border>
      <left style="medium">
        <color rgb="FF1B3A6B"/>
      </left>
      <right/>
      <top style="medium">
        <color rgb="FF1B3A6B"/>
      </top>
      <bottom style="medium">
        <color rgb="FF1B3A6B"/>
      </bottom>
      <diagonal/>
    </border>
    <border>
      <left/>
      <right/>
      <top style="medium">
        <color rgb="FF1B3A6B"/>
      </top>
      <bottom style="medium">
        <color rgb="FF1B3A6B"/>
      </bottom>
      <diagonal/>
    </border>
    <border>
      <left style="medium">
        <color rgb="FF7B3500"/>
      </left>
      <right/>
      <top style="medium">
        <color rgb="FF7B3500"/>
      </top>
      <bottom style="medium">
        <color rgb="FF7B3500"/>
      </bottom>
      <diagonal/>
    </border>
    <border>
      <left/>
      <right/>
      <top style="medium">
        <color rgb="FF7B3500"/>
      </top>
      <bottom style="medium">
        <color rgb="FF7B3500"/>
      </bottom>
      <diagonal/>
    </border>
    <border>
      <left/>
      <right/>
      <top style="medium">
        <color rgb="FF1B3A6B"/>
      </top>
      <bottom style="medium">
        <color rgb="FF1B3A6B"/>
      </bottom>
      <diagonal/>
    </border>
    <border>
      <left/>
      <right/>
      <top/>
      <bottom/>
      <diagonal/>
    </border>
    <border>
      <left/>
      <right/>
      <top style="medium">
        <color rgb="FF7B3500"/>
      </top>
      <bottom style="medium">
        <color rgb="FF7B35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 style="medium">
        <color rgb="FF4B2080"/>
      </left>
      <right/>
      <top style="medium">
        <color rgb="FF4B2080"/>
      </top>
      <bottom style="medium">
        <color rgb="FF4B2080"/>
      </bottom>
      <diagonal/>
    </border>
    <border>
      <left/>
      <right/>
      <top style="medium">
        <color rgb="FF4B2080"/>
      </top>
      <bottom style="medium">
        <color rgb="FF4B2080"/>
      </bottom>
      <diagonal/>
    </border>
    <border>
      <left/>
      <right/>
      <top style="medium">
        <color rgb="FF4B2080"/>
      </top>
      <bottom style="medium">
        <color rgb="FF4B208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5" fillId="6" borderId="0" xfId="0" applyFont="1" applyFill="1"/>
    <xf numFmtId="0" fontId="9" fillId="9" borderId="15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horizontal="left" vertical="center" wrapText="1"/>
    </xf>
    <xf numFmtId="0" fontId="13" fillId="6" borderId="17" xfId="0" applyFont="1" applyFill="1" applyBorder="1"/>
    <xf numFmtId="0" fontId="11" fillId="13" borderId="15" xfId="0" applyFont="1" applyFill="1" applyBorder="1" applyAlignment="1">
      <alignment horizontal="left" vertical="center" wrapText="1"/>
    </xf>
    <xf numFmtId="49" fontId="11" fillId="13" borderId="15" xfId="0" applyNumberFormat="1" applyFont="1" applyFill="1" applyBorder="1" applyAlignment="1">
      <alignment horizontal="left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11" fillId="14" borderId="12" xfId="0" applyFont="1" applyFill="1" applyBorder="1" applyAlignment="1">
      <alignment horizontal="left" vertical="center" wrapText="1"/>
    </xf>
    <xf numFmtId="0" fontId="11" fillId="14" borderId="15" xfId="0" applyFont="1" applyFill="1" applyBorder="1" applyAlignment="1">
      <alignment horizontal="center" vertical="center" wrapText="1"/>
    </xf>
    <xf numFmtId="0" fontId="11" fillId="13" borderId="15" xfId="0" applyFont="1" applyFill="1" applyBorder="1" applyAlignment="1">
      <alignment horizontal="left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14" borderId="17" xfId="0" applyFont="1" applyFill="1" applyBorder="1" applyAlignment="1">
      <alignment horizontal="left" vertical="center" wrapText="1"/>
    </xf>
    <xf numFmtId="0" fontId="11" fillId="14" borderId="17" xfId="0" applyFont="1" applyFill="1" applyBorder="1" applyAlignment="1">
      <alignment horizontal="center" vertical="center" wrapText="1"/>
    </xf>
    <xf numFmtId="0" fontId="11" fillId="12" borderId="15" xfId="0" applyFont="1" applyFill="1" applyBorder="1" applyAlignment="1">
      <alignment horizontal="center" vertical="center" wrapText="1"/>
    </xf>
    <xf numFmtId="17" fontId="11" fillId="14" borderId="12" xfId="0" applyNumberFormat="1" applyFont="1" applyFill="1" applyBorder="1" applyAlignment="1">
      <alignment horizontal="left" vertical="center" wrapText="1"/>
    </xf>
    <xf numFmtId="0" fontId="11" fillId="14" borderId="0" xfId="0" applyFont="1" applyFill="1" applyAlignment="1">
      <alignment horizontal="left" vertical="center" wrapText="1"/>
    </xf>
    <xf numFmtId="0" fontId="11" fillId="14" borderId="18" xfId="0" applyFont="1" applyFill="1" applyBorder="1" applyAlignment="1">
      <alignment horizontal="left" vertical="center" wrapText="1"/>
    </xf>
    <xf numFmtId="17" fontId="11" fillId="14" borderId="18" xfId="0" applyNumberFormat="1" applyFont="1" applyFill="1" applyBorder="1" applyAlignment="1">
      <alignment horizontal="left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8" fillId="18" borderId="15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5" fillId="0" borderId="0" xfId="0" applyFont="1" applyAlignment="1"/>
    <xf numFmtId="0" fontId="9" fillId="20" borderId="15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11" fillId="0" borderId="15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center" wrapText="1"/>
    </xf>
    <xf numFmtId="49" fontId="11" fillId="0" borderId="15" xfId="0" applyNumberFormat="1" applyFont="1" applyFill="1" applyBorder="1" applyAlignment="1">
      <alignment horizontal="left" vertical="center" wrapText="1"/>
    </xf>
    <xf numFmtId="0" fontId="11" fillId="0" borderId="15" xfId="0" quotePrefix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 applyAlignment="1"/>
    <xf numFmtId="2" fontId="11" fillId="0" borderId="15" xfId="0" applyNumberFormat="1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164" fontId="11" fillId="0" borderId="15" xfId="0" applyNumberFormat="1" applyFont="1" applyFill="1" applyBorder="1" applyAlignment="1">
      <alignment horizontal="center" vertical="center" wrapText="1"/>
    </xf>
    <xf numFmtId="164" fontId="11" fillId="0" borderId="15" xfId="0" applyNumberFormat="1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13" borderId="15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1" fillId="21" borderId="15" xfId="0" applyFont="1" applyFill="1" applyBorder="1" applyAlignment="1">
      <alignment horizontal="left" vertical="center" wrapText="1"/>
    </xf>
    <xf numFmtId="14" fontId="21" fillId="21" borderId="15" xfId="0" applyNumberFormat="1" applyFont="1" applyFill="1" applyBorder="1" applyAlignment="1">
      <alignment horizontal="left" vertical="center" wrapText="1"/>
    </xf>
    <xf numFmtId="0" fontId="21" fillId="21" borderId="15" xfId="0" applyFont="1" applyFill="1" applyBorder="1" applyAlignment="1">
      <alignment horizontal="center" vertical="center" wrapText="1"/>
    </xf>
    <xf numFmtId="0" fontId="0" fillId="0" borderId="0" xfId="0"/>
    <xf numFmtId="0" fontId="21" fillId="14" borderId="15" xfId="0" applyFont="1" applyFill="1" applyBorder="1" applyAlignment="1">
      <alignment horizontal="left" vertical="center" wrapText="1"/>
    </xf>
    <xf numFmtId="0" fontId="11" fillId="13" borderId="12" xfId="0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6" xfId="0" applyFont="1" applyBorder="1"/>
    <xf numFmtId="0" fontId="16" fillId="13" borderId="12" xfId="0" applyFont="1" applyFill="1" applyBorder="1" applyAlignment="1">
      <alignment horizontal="center" vertical="center"/>
    </xf>
    <xf numFmtId="0" fontId="11" fillId="14" borderId="12" xfId="0" applyFont="1" applyFill="1" applyBorder="1" applyAlignment="1">
      <alignment horizontal="left" vertical="center" wrapText="1"/>
    </xf>
    <xf numFmtId="0" fontId="17" fillId="13" borderId="12" xfId="0" applyFont="1" applyFill="1" applyBorder="1" applyAlignment="1">
      <alignment horizontal="center" vertical="center"/>
    </xf>
    <xf numFmtId="0" fontId="8" fillId="16" borderId="12" xfId="0" applyFont="1" applyFill="1" applyBorder="1" applyAlignment="1">
      <alignment horizontal="left" vertical="center"/>
    </xf>
    <xf numFmtId="0" fontId="2" fillId="0" borderId="14" xfId="0" applyFont="1" applyBorder="1"/>
    <xf numFmtId="0" fontId="15" fillId="13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 vertical="center"/>
    </xf>
    <xf numFmtId="3" fontId="15" fillId="13" borderId="12" xfId="0" applyNumberFormat="1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7" xfId="0" applyFont="1" applyBorder="1"/>
    <xf numFmtId="0" fontId="6" fillId="7" borderId="8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8" fillId="3" borderId="1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9" fillId="17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4" fillId="5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9" xfId="0" applyFont="1" applyBorder="1"/>
    <xf numFmtId="0" fontId="7" fillId="8" borderId="8" xfId="0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0" fillId="19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ommtb.aksaray.edu.tr/indir/bb308386-32e4-4dc8-9313-815308f3f7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84C"/>
  </sheetPr>
  <dimension ref="A1:H1000"/>
  <sheetViews>
    <sheetView tabSelected="1" workbookViewId="0">
      <pane ySplit="2" topLeftCell="A3" activePane="bottomLeft" state="frozen"/>
      <selection pane="bottomLeft" activeCell="G14" sqref="G14:H14"/>
    </sheetView>
  </sheetViews>
  <sheetFormatPr defaultColWidth="14.453125" defaultRowHeight="15" customHeight="1" x14ac:dyDescent="0.35"/>
  <cols>
    <col min="1" max="1" width="32" customWidth="1"/>
    <col min="2" max="8" width="14" customWidth="1"/>
    <col min="9" max="26" width="8.54296875" customWidth="1"/>
  </cols>
  <sheetData>
    <row r="1" spans="1:8" ht="31.5" customHeight="1" x14ac:dyDescent="0.35">
      <c r="A1" s="68" t="s">
        <v>3</v>
      </c>
      <c r="B1" s="69"/>
      <c r="C1" s="69"/>
      <c r="D1" s="69"/>
      <c r="E1" s="69"/>
      <c r="F1" s="69"/>
      <c r="G1" s="69"/>
      <c r="H1" s="70"/>
    </row>
    <row r="2" spans="1:8" ht="18" customHeight="1" x14ac:dyDescent="0.35">
      <c r="A2" s="71" t="s">
        <v>5</v>
      </c>
      <c r="B2" s="72"/>
      <c r="C2" s="72"/>
      <c r="D2" s="72"/>
      <c r="E2" s="72"/>
      <c r="F2" s="72"/>
      <c r="G2" s="72"/>
      <c r="H2" s="73"/>
    </row>
    <row r="3" spans="1:8" ht="14.25" customHeight="1" x14ac:dyDescent="0.35"/>
    <row r="4" spans="1:8" ht="24" customHeight="1" x14ac:dyDescent="0.35">
      <c r="A4" s="74" t="s">
        <v>9</v>
      </c>
      <c r="B4" s="56"/>
      <c r="C4" s="56"/>
      <c r="D4" s="56"/>
      <c r="E4" s="56"/>
      <c r="F4" s="56"/>
      <c r="G4" s="56"/>
      <c r="H4" s="62"/>
    </row>
    <row r="5" spans="1:8" ht="19.5" customHeight="1" x14ac:dyDescent="0.35">
      <c r="A5" s="55" t="s">
        <v>21</v>
      </c>
      <c r="B5" s="56"/>
      <c r="C5" s="56"/>
      <c r="D5" s="56"/>
      <c r="E5" s="56"/>
      <c r="F5" s="57"/>
      <c r="G5" s="66">
        <f>COUNTA('1. Eğitim-Öğretim'!A9:A17)</f>
        <v>9</v>
      </c>
      <c r="H5" s="57"/>
    </row>
    <row r="6" spans="1:8" ht="19.5" customHeight="1" x14ac:dyDescent="0.35">
      <c r="A6" s="59" t="s">
        <v>59</v>
      </c>
      <c r="B6" s="56"/>
      <c r="C6" s="56"/>
      <c r="D6" s="56"/>
      <c r="E6" s="56"/>
      <c r="F6" s="57"/>
      <c r="G6" s="66">
        <f>'1. Eğitim-Öğretim'!F20</f>
        <v>435</v>
      </c>
      <c r="H6" s="57"/>
    </row>
    <row r="7" spans="1:8" ht="19.5" customHeight="1" x14ac:dyDescent="0.35">
      <c r="A7" s="55" t="s">
        <v>69</v>
      </c>
      <c r="B7" s="56"/>
      <c r="C7" s="56"/>
      <c r="D7" s="56"/>
      <c r="E7" s="56"/>
      <c r="F7" s="57"/>
      <c r="G7" s="66">
        <f>ROUND('1. Eğitim-Öğretim'!G20,1)</f>
        <v>90</v>
      </c>
      <c r="H7" s="57"/>
    </row>
    <row r="8" spans="1:8" ht="19.5" customHeight="1" x14ac:dyDescent="0.35">
      <c r="A8" s="59" t="s">
        <v>77</v>
      </c>
      <c r="B8" s="56"/>
      <c r="C8" s="56"/>
      <c r="D8" s="56"/>
      <c r="E8" s="56"/>
      <c r="F8" s="57"/>
      <c r="G8" s="66">
        <f>COUNTA('1. Eğitim-Öğretim'!B26:B48)</f>
        <v>22</v>
      </c>
      <c r="H8" s="57"/>
    </row>
    <row r="9" spans="1:8" ht="19.5" customHeight="1" x14ac:dyDescent="0.35">
      <c r="A9" s="55" t="s">
        <v>80</v>
      </c>
      <c r="B9" s="56"/>
      <c r="C9" s="56"/>
      <c r="D9" s="56"/>
      <c r="E9" s="56"/>
      <c r="F9" s="57"/>
      <c r="G9" s="66">
        <f>ROUND(AVERAGE('1. Eğitim-Öğretim'!I26:I48),1)</f>
        <v>81.8</v>
      </c>
      <c r="H9" s="57"/>
    </row>
    <row r="10" spans="1:8" ht="14.25" customHeight="1" x14ac:dyDescent="0.35"/>
    <row r="11" spans="1:8" ht="24" customHeight="1" x14ac:dyDescent="0.35">
      <c r="A11" s="67" t="s">
        <v>86</v>
      </c>
      <c r="B11" s="56"/>
      <c r="C11" s="56"/>
      <c r="D11" s="56"/>
      <c r="E11" s="56"/>
      <c r="F11" s="56"/>
      <c r="G11" s="56"/>
      <c r="H11" s="62"/>
    </row>
    <row r="12" spans="1:8" ht="19.5" customHeight="1" x14ac:dyDescent="0.35">
      <c r="A12" s="55" t="s">
        <v>90</v>
      </c>
      <c r="B12" s="56"/>
      <c r="C12" s="56"/>
      <c r="D12" s="56"/>
      <c r="E12" s="56"/>
      <c r="F12" s="57"/>
      <c r="G12" s="63">
        <f>COUNTA(#REF!)</f>
        <v>1</v>
      </c>
      <c r="H12" s="57"/>
    </row>
    <row r="13" spans="1:8" ht="19.5" customHeight="1" x14ac:dyDescent="0.35">
      <c r="A13" s="59" t="s">
        <v>114</v>
      </c>
      <c r="B13" s="56"/>
      <c r="C13" s="56"/>
      <c r="D13" s="56"/>
      <c r="E13" s="56"/>
      <c r="F13" s="57"/>
      <c r="G13" s="63">
        <f>COUNTA('2. Araştırma-Geliştirme'!A17:A18)</f>
        <v>2</v>
      </c>
      <c r="H13" s="57"/>
    </row>
    <row r="14" spans="1:8" ht="19.5" customHeight="1" x14ac:dyDescent="0.35">
      <c r="A14" s="55" t="s">
        <v>118</v>
      </c>
      <c r="B14" s="56"/>
      <c r="C14" s="56"/>
      <c r="D14" s="56"/>
      <c r="E14" s="56"/>
      <c r="F14" s="57"/>
      <c r="G14" s="63">
        <f>COUNTIF('2. Araştırma-Geliştirme'!D17:D18,"TÜBİTAK")</f>
        <v>2</v>
      </c>
      <c r="H14" s="57"/>
    </row>
    <row r="15" spans="1:8" ht="19.5" customHeight="1" x14ac:dyDescent="0.35">
      <c r="A15" s="59" t="s">
        <v>122</v>
      </c>
      <c r="B15" s="56"/>
      <c r="C15" s="56"/>
      <c r="D15" s="56"/>
      <c r="E15" s="56"/>
      <c r="F15" s="57"/>
      <c r="G15" s="65">
        <f>SUM('2. Araştırma-Geliştirme'!G17:G18)</f>
        <v>18000</v>
      </c>
      <c r="H15" s="57"/>
    </row>
    <row r="16" spans="1:8" ht="19.5" customHeight="1" x14ac:dyDescent="0.35">
      <c r="A16" s="55" t="s">
        <v>123</v>
      </c>
      <c r="B16" s="56"/>
      <c r="C16" s="56"/>
      <c r="D16" s="56"/>
      <c r="E16" s="56"/>
      <c r="F16" s="57"/>
      <c r="G16" s="63" t="e">
        <f>COUNTIF(#REF!,"Prof*")+COUNTIF(#REF!,"Dr.*")</f>
        <v>#REF!</v>
      </c>
      <c r="H16" s="57"/>
    </row>
    <row r="17" spans="1:8" ht="14.25" customHeight="1" x14ac:dyDescent="0.35"/>
    <row r="18" spans="1:8" ht="24" customHeight="1" x14ac:dyDescent="0.35">
      <c r="A18" s="64" t="s">
        <v>129</v>
      </c>
      <c r="B18" s="56"/>
      <c r="C18" s="56"/>
      <c r="D18" s="56"/>
      <c r="E18" s="56"/>
      <c r="F18" s="56"/>
      <c r="G18" s="56"/>
      <c r="H18" s="62"/>
    </row>
    <row r="19" spans="1:8" ht="19.5" customHeight="1" x14ac:dyDescent="0.35">
      <c r="A19" s="55" t="s">
        <v>137</v>
      </c>
      <c r="B19" s="56"/>
      <c r="C19" s="56"/>
      <c r="D19" s="56"/>
      <c r="E19" s="56"/>
      <c r="F19" s="57"/>
      <c r="G19" s="58">
        <f>COUNTA('3. Toplumsal Katkı'!A5:A6)</f>
        <v>2</v>
      </c>
      <c r="H19" s="57"/>
    </row>
    <row r="20" spans="1:8" ht="19.5" customHeight="1" x14ac:dyDescent="0.35">
      <c r="A20" s="59" t="s">
        <v>143</v>
      </c>
      <c r="B20" s="56"/>
      <c r="C20" s="56"/>
      <c r="D20" s="56"/>
      <c r="E20" s="56"/>
      <c r="F20" s="57"/>
      <c r="G20" s="58">
        <f>SUM('3. Toplumsal Katkı'!G5:G6)</f>
        <v>65</v>
      </c>
      <c r="H20" s="57"/>
    </row>
    <row r="21" spans="1:8" ht="19.5" customHeight="1" x14ac:dyDescent="0.35">
      <c r="A21" s="55" t="s">
        <v>149</v>
      </c>
      <c r="B21" s="56"/>
      <c r="C21" s="56"/>
      <c r="D21" s="56"/>
      <c r="E21" s="56"/>
      <c r="F21" s="57"/>
      <c r="G21" s="58">
        <f>COUNTIF('3. Toplumsal Katkı'!I10,"Aktif")</f>
        <v>1</v>
      </c>
      <c r="H21" s="57"/>
    </row>
    <row r="22" spans="1:8" ht="19.5" customHeight="1" x14ac:dyDescent="0.35">
      <c r="A22" s="59" t="s">
        <v>97</v>
      </c>
      <c r="B22" s="56"/>
      <c r="C22" s="56"/>
      <c r="D22" s="56"/>
      <c r="E22" s="56"/>
      <c r="F22" s="57"/>
      <c r="G22" s="58">
        <f>SUM('3. Toplumsal Katkı'!G10)</f>
        <v>0</v>
      </c>
      <c r="H22" s="57"/>
    </row>
    <row r="23" spans="1:8" ht="19.5" customHeight="1" x14ac:dyDescent="0.35">
      <c r="A23" s="55" t="s">
        <v>99</v>
      </c>
      <c r="B23" s="56"/>
      <c r="C23" s="56"/>
      <c r="D23" s="56"/>
      <c r="E23" s="56"/>
      <c r="F23" s="57"/>
      <c r="G23" s="58">
        <f>SUM('3. Toplumsal Katkı'!H10)</f>
        <v>0</v>
      </c>
      <c r="H23" s="57"/>
    </row>
    <row r="24" spans="1:8" ht="14.25" customHeight="1" x14ac:dyDescent="0.35"/>
    <row r="25" spans="1:8" ht="24" customHeight="1" x14ac:dyDescent="0.35">
      <c r="A25" s="61" t="s">
        <v>165</v>
      </c>
      <c r="B25" s="56"/>
      <c r="C25" s="56"/>
      <c r="D25" s="56"/>
      <c r="E25" s="56"/>
      <c r="F25" s="56"/>
      <c r="G25" s="56"/>
      <c r="H25" s="62"/>
    </row>
    <row r="26" spans="1:8" ht="19.5" customHeight="1" x14ac:dyDescent="0.35">
      <c r="A26" s="55" t="s">
        <v>166</v>
      </c>
      <c r="B26" s="56"/>
      <c r="C26" s="56"/>
      <c r="D26" s="56"/>
      <c r="E26" s="56"/>
      <c r="F26" s="57"/>
      <c r="G26" s="60">
        <f>COUNTA('4. Yönetişim'!A5:A8)</f>
        <v>4</v>
      </c>
      <c r="H26" s="57"/>
    </row>
    <row r="27" spans="1:8" ht="19.5" customHeight="1" x14ac:dyDescent="0.35">
      <c r="A27" s="59" t="s">
        <v>167</v>
      </c>
      <c r="B27" s="56"/>
      <c r="C27" s="56"/>
      <c r="D27" s="56"/>
      <c r="E27" s="56"/>
      <c r="F27" s="57"/>
      <c r="G27" s="60">
        <f>COUNTA('4. Yönetişim'!A13:A16)</f>
        <v>4</v>
      </c>
      <c r="H27" s="57"/>
    </row>
    <row r="28" spans="1:8" ht="19.5" customHeight="1" x14ac:dyDescent="0.35">
      <c r="A28" s="55" t="s">
        <v>169</v>
      </c>
      <c r="B28" s="56"/>
      <c r="C28" s="56"/>
      <c r="D28" s="56"/>
      <c r="E28" s="56"/>
      <c r="F28" s="57"/>
      <c r="G28" s="60">
        <f>SUM('4. Yönetişim'!E13:E16)</f>
        <v>19</v>
      </c>
      <c r="H28" s="57"/>
    </row>
    <row r="29" spans="1:8" ht="19.5" customHeight="1" x14ac:dyDescent="0.35">
      <c r="A29" s="59" t="s">
        <v>170</v>
      </c>
      <c r="B29" s="56"/>
      <c r="C29" s="56"/>
      <c r="D29" s="56"/>
      <c r="E29" s="56"/>
      <c r="F29" s="57"/>
      <c r="G29" s="60">
        <f>'4. Yönetişim'!E20</f>
        <v>87.2</v>
      </c>
      <c r="H29" s="57"/>
    </row>
    <row r="30" spans="1:8" ht="19.5" customHeight="1" x14ac:dyDescent="0.35">
      <c r="A30" s="55" t="s">
        <v>172</v>
      </c>
      <c r="B30" s="56"/>
      <c r="C30" s="56"/>
      <c r="D30" s="56"/>
      <c r="E30" s="56"/>
      <c r="F30" s="57"/>
      <c r="G30" s="60">
        <f>'4. Yönetişim'!E21</f>
        <v>84.5</v>
      </c>
      <c r="H30" s="57"/>
    </row>
    <row r="31" spans="1:8" ht="14.25" customHeight="1" x14ac:dyDescent="0.35"/>
    <row r="32" spans="1:8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46">
    <mergeCell ref="A1:H1"/>
    <mergeCell ref="A2:H2"/>
    <mergeCell ref="A4:H4"/>
    <mergeCell ref="A5:F5"/>
    <mergeCell ref="G5:H5"/>
    <mergeCell ref="A6:F6"/>
    <mergeCell ref="G6:H6"/>
    <mergeCell ref="A7:F7"/>
    <mergeCell ref="G7:H7"/>
    <mergeCell ref="A8:F8"/>
    <mergeCell ref="G8:H8"/>
    <mergeCell ref="A9:F9"/>
    <mergeCell ref="G9:H9"/>
    <mergeCell ref="A11:H11"/>
    <mergeCell ref="A12:F12"/>
    <mergeCell ref="G12:H12"/>
    <mergeCell ref="A13:F13"/>
    <mergeCell ref="G13:H13"/>
    <mergeCell ref="A14:F14"/>
    <mergeCell ref="G14:H14"/>
    <mergeCell ref="G15:H15"/>
    <mergeCell ref="A15:F15"/>
    <mergeCell ref="A16:F16"/>
    <mergeCell ref="G16:H16"/>
    <mergeCell ref="A18:H18"/>
    <mergeCell ref="A19:F19"/>
    <mergeCell ref="G19:H19"/>
    <mergeCell ref="G20:H20"/>
    <mergeCell ref="A20:F20"/>
    <mergeCell ref="A21:F21"/>
    <mergeCell ref="G21:H21"/>
    <mergeCell ref="A22:F22"/>
    <mergeCell ref="G22:H22"/>
    <mergeCell ref="A23:F23"/>
    <mergeCell ref="G23:H23"/>
    <mergeCell ref="A29:F29"/>
    <mergeCell ref="G29:H29"/>
    <mergeCell ref="A30:F30"/>
    <mergeCell ref="G30:H30"/>
    <mergeCell ref="A25:H25"/>
    <mergeCell ref="A26:F26"/>
    <mergeCell ref="G26:H26"/>
    <mergeCell ref="A27:F27"/>
    <mergeCell ref="G27:H27"/>
    <mergeCell ref="A28:F28"/>
    <mergeCell ref="G28:H28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3A6B"/>
  </sheetPr>
  <dimension ref="A1:Z1010"/>
  <sheetViews>
    <sheetView zoomScale="96" zoomScaleNormal="96" workbookViewId="0">
      <pane ySplit="3" topLeftCell="A4" activePane="bottomLeft" state="frozen"/>
      <selection pane="bottomLeft" activeCell="A14" sqref="A14"/>
    </sheetView>
  </sheetViews>
  <sheetFormatPr defaultColWidth="14.453125" defaultRowHeight="15" customHeight="1" x14ac:dyDescent="0.35"/>
  <cols>
    <col min="1" max="1" width="23.453125" customWidth="1"/>
    <col min="2" max="2" width="34.453125" customWidth="1"/>
    <col min="3" max="3" width="18" customWidth="1"/>
    <col min="4" max="4" width="25.453125" customWidth="1"/>
    <col min="5" max="5" width="12" customWidth="1"/>
    <col min="6" max="6" width="14" customWidth="1"/>
    <col min="7" max="7" width="13" customWidth="1"/>
    <col min="8" max="8" width="22" customWidth="1"/>
    <col min="9" max="9" width="27.81640625" customWidth="1"/>
    <col min="10" max="26" width="8.54296875" customWidth="1"/>
  </cols>
  <sheetData>
    <row r="1" spans="1:26" ht="31.5" customHeight="1" x14ac:dyDescent="0.35">
      <c r="A1" s="75" t="s">
        <v>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5">
      <c r="A2" s="71" t="s">
        <v>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35">
      <c r="A3" s="74" t="s">
        <v>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6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x14ac:dyDescent="0.35">
      <c r="A4" s="4" t="s">
        <v>10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30</v>
      </c>
      <c r="G4" s="4" t="s">
        <v>31</v>
      </c>
      <c r="H4" s="4" t="s">
        <v>35</v>
      </c>
      <c r="I4" s="4" t="s">
        <v>36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35">
      <c r="A5" s="28" t="s">
        <v>39</v>
      </c>
      <c r="B5" s="28" t="s">
        <v>43</v>
      </c>
      <c r="C5" s="28" t="s">
        <v>44</v>
      </c>
      <c r="D5" s="28" t="s">
        <v>45</v>
      </c>
      <c r="E5" s="28" t="s">
        <v>46</v>
      </c>
      <c r="F5" s="29">
        <v>5</v>
      </c>
      <c r="G5" s="28"/>
      <c r="H5" s="28" t="s">
        <v>50</v>
      </c>
      <c r="I5" s="30" t="s">
        <v>51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 customHeight="1" x14ac:dyDescent="0.35">
      <c r="A6" s="28" t="s">
        <v>39</v>
      </c>
      <c r="B6" s="28" t="s">
        <v>61</v>
      </c>
      <c r="C6" s="28" t="s">
        <v>62</v>
      </c>
      <c r="D6" s="28" t="s">
        <v>63</v>
      </c>
      <c r="E6" s="28" t="s">
        <v>64</v>
      </c>
      <c r="F6" s="29">
        <v>50</v>
      </c>
      <c r="G6" s="29"/>
      <c r="H6" s="28" t="s">
        <v>50</v>
      </c>
      <c r="I6" s="28" t="s">
        <v>66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35">
      <c r="A7" s="28" t="s">
        <v>37</v>
      </c>
      <c r="B7" s="28" t="s">
        <v>71</v>
      </c>
      <c r="C7" s="28" t="s">
        <v>44</v>
      </c>
      <c r="D7" s="28" t="s">
        <v>72</v>
      </c>
      <c r="E7" s="28" t="s">
        <v>49</v>
      </c>
      <c r="F7" s="29">
        <v>16</v>
      </c>
      <c r="G7" s="29"/>
      <c r="H7" s="28"/>
      <c r="I7" s="28" t="s">
        <v>76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" customHeight="1" x14ac:dyDescent="0.35">
      <c r="A8" s="28" t="s">
        <v>37</v>
      </c>
      <c r="B8" s="28" t="s">
        <v>78</v>
      </c>
      <c r="C8" s="28" t="s">
        <v>44</v>
      </c>
      <c r="D8" s="28" t="s">
        <v>79</v>
      </c>
      <c r="E8" s="28" t="s">
        <v>49</v>
      </c>
      <c r="F8" s="29">
        <v>40</v>
      </c>
      <c r="G8" s="29">
        <v>90</v>
      </c>
      <c r="H8" s="28"/>
      <c r="I8" s="28" t="s">
        <v>76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5" customHeight="1" x14ac:dyDescent="0.35">
      <c r="A9" s="28" t="s">
        <v>37</v>
      </c>
      <c r="B9" s="28" t="s">
        <v>84</v>
      </c>
      <c r="C9" s="28" t="s">
        <v>44</v>
      </c>
      <c r="D9" s="28" t="s">
        <v>79</v>
      </c>
      <c r="E9" s="31" t="s">
        <v>87</v>
      </c>
      <c r="F9" s="29">
        <v>15</v>
      </c>
      <c r="G9" s="29">
        <v>90</v>
      </c>
      <c r="H9" s="28" t="s">
        <v>92</v>
      </c>
      <c r="I9" s="28" t="s">
        <v>76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.75" customHeight="1" x14ac:dyDescent="0.35">
      <c r="A10" s="28" t="s">
        <v>37</v>
      </c>
      <c r="B10" s="28" t="s">
        <v>102</v>
      </c>
      <c r="C10" s="28" t="s">
        <v>62</v>
      </c>
      <c r="D10" s="28" t="s">
        <v>106</v>
      </c>
      <c r="E10" s="31" t="s">
        <v>107</v>
      </c>
      <c r="F10" s="29">
        <v>60</v>
      </c>
      <c r="G10" s="29"/>
      <c r="H10" s="32" t="s">
        <v>50</v>
      </c>
      <c r="I10" s="28" t="s">
        <v>110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35">
      <c r="A11" s="28" t="s">
        <v>37</v>
      </c>
      <c r="B11" s="28" t="s">
        <v>112</v>
      </c>
      <c r="C11" s="28" t="s">
        <v>62</v>
      </c>
      <c r="D11" s="28" t="s">
        <v>63</v>
      </c>
      <c r="E11" s="31" t="s">
        <v>107</v>
      </c>
      <c r="F11" s="29">
        <v>60</v>
      </c>
      <c r="G11" s="29"/>
      <c r="H11" s="32" t="s">
        <v>50</v>
      </c>
      <c r="I11" s="28" t="s">
        <v>66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35">
      <c r="A12" s="28" t="s">
        <v>37</v>
      </c>
      <c r="B12" s="28" t="s">
        <v>115</v>
      </c>
      <c r="C12" s="28" t="s">
        <v>62</v>
      </c>
      <c r="D12" s="28" t="s">
        <v>95</v>
      </c>
      <c r="E12" s="31" t="s">
        <v>107</v>
      </c>
      <c r="F12" s="29">
        <v>60</v>
      </c>
      <c r="G12" s="29"/>
      <c r="H12" s="32" t="s">
        <v>50</v>
      </c>
      <c r="I12" s="28" t="s">
        <v>110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 x14ac:dyDescent="0.35">
      <c r="A13" s="28" t="s">
        <v>37</v>
      </c>
      <c r="B13" s="28" t="s">
        <v>121</v>
      </c>
      <c r="C13" s="28" t="s">
        <v>62</v>
      </c>
      <c r="D13" s="28" t="s">
        <v>45</v>
      </c>
      <c r="E13" s="31" t="s">
        <v>107</v>
      </c>
      <c r="F13" s="29">
        <v>60</v>
      </c>
      <c r="G13" s="29"/>
      <c r="H13" s="32" t="s">
        <v>50</v>
      </c>
      <c r="I13" s="28" t="s">
        <v>110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 x14ac:dyDescent="0.35">
      <c r="A14" s="28" t="s">
        <v>37</v>
      </c>
      <c r="B14" s="28" t="s">
        <v>124</v>
      </c>
      <c r="C14" s="28" t="s">
        <v>44</v>
      </c>
      <c r="D14" s="28" t="s">
        <v>45</v>
      </c>
      <c r="E14" s="31" t="s">
        <v>107</v>
      </c>
      <c r="F14" s="29">
        <v>3</v>
      </c>
      <c r="G14" s="29"/>
      <c r="H14" s="32" t="s">
        <v>50</v>
      </c>
      <c r="I14" s="30" t="s">
        <v>51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 x14ac:dyDescent="0.35">
      <c r="A15" s="28" t="s">
        <v>37</v>
      </c>
      <c r="B15" s="28" t="s">
        <v>133</v>
      </c>
      <c r="C15" s="28" t="s">
        <v>44</v>
      </c>
      <c r="D15" s="28" t="s">
        <v>136</v>
      </c>
      <c r="E15" s="31" t="s">
        <v>138</v>
      </c>
      <c r="F15" s="29">
        <v>20</v>
      </c>
      <c r="G15" s="29">
        <v>87</v>
      </c>
      <c r="H15" s="28" t="s">
        <v>142</v>
      </c>
      <c r="I15" s="28" t="s">
        <v>76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35">
      <c r="A16" s="28" t="s">
        <v>37</v>
      </c>
      <c r="B16" s="28" t="s">
        <v>144</v>
      </c>
      <c r="C16" s="28" t="s">
        <v>62</v>
      </c>
      <c r="D16" s="28" t="s">
        <v>79</v>
      </c>
      <c r="E16" s="31" t="s">
        <v>138</v>
      </c>
      <c r="F16" s="29">
        <v>31</v>
      </c>
      <c r="G16" s="29">
        <v>90</v>
      </c>
      <c r="H16" s="32" t="s">
        <v>50</v>
      </c>
      <c r="I16" s="28" t="s">
        <v>76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" customHeight="1" x14ac:dyDescent="0.35">
      <c r="A17" s="28" t="s">
        <v>37</v>
      </c>
      <c r="B17" s="28" t="s">
        <v>153</v>
      </c>
      <c r="C17" s="28" t="s">
        <v>44</v>
      </c>
      <c r="D17" s="28" t="s">
        <v>154</v>
      </c>
      <c r="E17" s="31" t="s">
        <v>155</v>
      </c>
      <c r="F17" s="29">
        <v>15</v>
      </c>
      <c r="G17" s="29">
        <v>93</v>
      </c>
      <c r="H17" s="32" t="s">
        <v>50</v>
      </c>
      <c r="I17" s="28" t="s">
        <v>156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 x14ac:dyDescent="0.35">
      <c r="A18" s="10"/>
      <c r="B18" s="10"/>
      <c r="C18" s="10"/>
      <c r="D18" s="10"/>
      <c r="E18" s="18"/>
      <c r="F18" s="11"/>
      <c r="G18" s="11"/>
      <c r="H18" s="19"/>
      <c r="I18" s="1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 x14ac:dyDescent="0.35">
      <c r="A19" s="20"/>
      <c r="B19" s="20"/>
      <c r="C19" s="20"/>
      <c r="D19" s="20"/>
      <c r="E19" s="21"/>
      <c r="F19" s="11"/>
      <c r="G19" s="11"/>
      <c r="H19" s="15"/>
      <c r="I19" s="1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 x14ac:dyDescent="0.35">
      <c r="A20" s="76" t="s">
        <v>171</v>
      </c>
      <c r="B20" s="56"/>
      <c r="C20" s="56"/>
      <c r="D20" s="56"/>
      <c r="E20" s="62"/>
      <c r="F20" s="23">
        <f>SUM(F5:F17)</f>
        <v>435</v>
      </c>
      <c r="G20" s="23">
        <f>AVERAGE(G5:G17)</f>
        <v>90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35">
      <c r="A22" s="74" t="s">
        <v>175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6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x14ac:dyDescent="0.35">
      <c r="A23" s="4" t="s">
        <v>10</v>
      </c>
      <c r="B23" s="4" t="s">
        <v>177</v>
      </c>
      <c r="C23" s="4" t="s">
        <v>178</v>
      </c>
      <c r="D23" s="4" t="s">
        <v>11</v>
      </c>
      <c r="E23" s="4" t="s">
        <v>179</v>
      </c>
      <c r="F23" s="4" t="s">
        <v>180</v>
      </c>
      <c r="G23" s="4" t="s">
        <v>181</v>
      </c>
      <c r="H23" s="4" t="s">
        <v>182</v>
      </c>
      <c r="I23" s="4" t="s">
        <v>183</v>
      </c>
      <c r="J23" s="4" t="s">
        <v>184</v>
      </c>
      <c r="K23" s="4" t="s">
        <v>185</v>
      </c>
      <c r="L23" s="4" t="s">
        <v>186</v>
      </c>
      <c r="M23" s="4" t="s">
        <v>187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8.5" customHeight="1" x14ac:dyDescent="0.35">
      <c r="A24" s="28" t="s">
        <v>188</v>
      </c>
      <c r="B24" s="29" t="s">
        <v>189</v>
      </c>
      <c r="C24" s="28" t="s">
        <v>190</v>
      </c>
      <c r="D24" s="28" t="s">
        <v>191</v>
      </c>
      <c r="E24" s="29">
        <v>40</v>
      </c>
      <c r="F24" s="29">
        <v>32</v>
      </c>
      <c r="G24" s="29">
        <v>31</v>
      </c>
      <c r="H24" s="29">
        <v>9</v>
      </c>
      <c r="I24" s="29">
        <f t="shared" ref="I24:I39" si="0">G24/F24*100</f>
        <v>96.875</v>
      </c>
      <c r="J24" s="29">
        <v>2</v>
      </c>
      <c r="K24" s="29">
        <v>15</v>
      </c>
      <c r="L24" s="29">
        <v>4.21</v>
      </c>
      <c r="M24" s="28" t="s">
        <v>192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8.5" customHeight="1" x14ac:dyDescent="0.35">
      <c r="A25" s="28" t="s">
        <v>188</v>
      </c>
      <c r="B25" s="29" t="s">
        <v>193</v>
      </c>
      <c r="C25" s="28" t="s">
        <v>194</v>
      </c>
      <c r="D25" s="28" t="s">
        <v>48</v>
      </c>
      <c r="E25" s="29">
        <v>57</v>
      </c>
      <c r="F25" s="29">
        <v>47</v>
      </c>
      <c r="G25" s="29">
        <v>25</v>
      </c>
      <c r="H25" s="29">
        <v>23</v>
      </c>
      <c r="I25" s="38">
        <f t="shared" si="0"/>
        <v>53.191489361702125</v>
      </c>
      <c r="J25" s="29">
        <v>17</v>
      </c>
      <c r="K25" s="29">
        <v>6</v>
      </c>
      <c r="L25" s="29">
        <v>3.6</v>
      </c>
      <c r="M25" s="28" t="s">
        <v>192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8.5" customHeight="1" x14ac:dyDescent="0.35">
      <c r="A26" s="28" t="s">
        <v>188</v>
      </c>
      <c r="B26" s="29" t="s">
        <v>195</v>
      </c>
      <c r="C26" s="28" t="s">
        <v>196</v>
      </c>
      <c r="D26" s="28" t="s">
        <v>95</v>
      </c>
      <c r="E26" s="29">
        <v>42</v>
      </c>
      <c r="F26" s="29">
        <v>34</v>
      </c>
      <c r="G26" s="29">
        <v>11</v>
      </c>
      <c r="H26" s="29">
        <v>23</v>
      </c>
      <c r="I26" s="38">
        <f t="shared" si="0"/>
        <v>32.352941176470587</v>
      </c>
      <c r="J26" s="29">
        <v>23</v>
      </c>
      <c r="K26" s="29">
        <v>8</v>
      </c>
      <c r="L26" s="29">
        <v>4.07</v>
      </c>
      <c r="M26" s="28" t="s">
        <v>192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8.5" customHeight="1" x14ac:dyDescent="0.35">
      <c r="A27" s="28" t="s">
        <v>188</v>
      </c>
      <c r="B27" s="29" t="s">
        <v>197</v>
      </c>
      <c r="C27" s="28" t="s">
        <v>198</v>
      </c>
      <c r="D27" s="28" t="s">
        <v>45</v>
      </c>
      <c r="E27" s="29">
        <v>41</v>
      </c>
      <c r="F27" s="29">
        <v>33</v>
      </c>
      <c r="G27" s="29">
        <v>25</v>
      </c>
      <c r="H27" s="29">
        <v>8</v>
      </c>
      <c r="I27" s="38">
        <f t="shared" si="0"/>
        <v>75.757575757575751</v>
      </c>
      <c r="J27" s="29">
        <v>9</v>
      </c>
      <c r="K27" s="29"/>
      <c r="L27" s="29">
        <v>4.32</v>
      </c>
      <c r="M27" s="28" t="s">
        <v>192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8.5" customHeight="1" x14ac:dyDescent="0.35">
      <c r="A28" s="28" t="s">
        <v>188</v>
      </c>
      <c r="B28" s="29" t="s">
        <v>199</v>
      </c>
      <c r="C28" s="28" t="s">
        <v>200</v>
      </c>
      <c r="D28" s="28" t="s">
        <v>79</v>
      </c>
      <c r="E28" s="29">
        <v>50</v>
      </c>
      <c r="F28" s="29">
        <v>41</v>
      </c>
      <c r="G28" s="29">
        <v>31</v>
      </c>
      <c r="H28" s="29">
        <v>10</v>
      </c>
      <c r="I28" s="38">
        <f t="shared" si="0"/>
        <v>75.609756097560975</v>
      </c>
      <c r="J28" s="29">
        <v>7</v>
      </c>
      <c r="K28" s="29"/>
      <c r="L28" s="29">
        <v>4.01</v>
      </c>
      <c r="M28" s="28" t="s">
        <v>192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8.5" customHeight="1" x14ac:dyDescent="0.35">
      <c r="A29" s="28" t="s">
        <v>188</v>
      </c>
      <c r="B29" s="29" t="s">
        <v>201</v>
      </c>
      <c r="C29" s="28" t="s">
        <v>202</v>
      </c>
      <c r="D29" s="28" t="s">
        <v>45</v>
      </c>
      <c r="E29" s="29">
        <v>45</v>
      </c>
      <c r="F29" s="29">
        <v>39</v>
      </c>
      <c r="G29" s="29">
        <v>37</v>
      </c>
      <c r="H29" s="29">
        <v>2</v>
      </c>
      <c r="I29" s="38">
        <f t="shared" si="0"/>
        <v>94.871794871794862</v>
      </c>
      <c r="J29" s="29">
        <v>6</v>
      </c>
      <c r="K29" s="29"/>
      <c r="L29" s="29">
        <v>4.2</v>
      </c>
      <c r="M29" s="28" t="s">
        <v>192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8.5" customHeight="1" x14ac:dyDescent="0.35">
      <c r="A30" s="28" t="s">
        <v>188</v>
      </c>
      <c r="B30" s="29" t="s">
        <v>203</v>
      </c>
      <c r="C30" s="28" t="s">
        <v>204</v>
      </c>
      <c r="D30" s="28" t="s">
        <v>95</v>
      </c>
      <c r="E30" s="29">
        <v>37</v>
      </c>
      <c r="F30" s="29">
        <v>32</v>
      </c>
      <c r="G30" s="29">
        <v>31</v>
      </c>
      <c r="H30" s="29">
        <v>1</v>
      </c>
      <c r="I30" s="38">
        <f t="shared" si="0"/>
        <v>96.875</v>
      </c>
      <c r="J30" s="29">
        <v>1</v>
      </c>
      <c r="K30" s="29"/>
      <c r="L30" s="29">
        <v>4.1500000000000004</v>
      </c>
      <c r="M30" s="28" t="s">
        <v>192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8.5" customHeight="1" x14ac:dyDescent="0.35">
      <c r="A31" s="28" t="s">
        <v>188</v>
      </c>
      <c r="B31" s="29" t="s">
        <v>206</v>
      </c>
      <c r="C31" s="28" t="s">
        <v>207</v>
      </c>
      <c r="D31" s="28" t="s">
        <v>95</v>
      </c>
      <c r="E31" s="29">
        <v>21</v>
      </c>
      <c r="F31" s="29">
        <v>14</v>
      </c>
      <c r="G31" s="29">
        <v>14</v>
      </c>
      <c r="H31" s="29">
        <v>0</v>
      </c>
      <c r="I31" s="38">
        <f t="shared" si="0"/>
        <v>100</v>
      </c>
      <c r="J31" s="29">
        <v>0</v>
      </c>
      <c r="K31" s="29"/>
      <c r="L31" s="29">
        <v>4.2699999999999996</v>
      </c>
      <c r="M31" s="28" t="s">
        <v>192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8.5" customHeight="1" x14ac:dyDescent="0.35">
      <c r="A32" s="28" t="s">
        <v>188</v>
      </c>
      <c r="B32" s="29" t="s">
        <v>208</v>
      </c>
      <c r="C32" s="28" t="s">
        <v>209</v>
      </c>
      <c r="D32" s="28" t="s">
        <v>79</v>
      </c>
      <c r="E32" s="29">
        <v>21</v>
      </c>
      <c r="F32" s="29">
        <v>19</v>
      </c>
      <c r="G32" s="29">
        <v>18</v>
      </c>
      <c r="H32" s="29">
        <v>1</v>
      </c>
      <c r="I32" s="38">
        <f t="shared" si="0"/>
        <v>94.73684210526315</v>
      </c>
      <c r="J32" s="29">
        <v>4</v>
      </c>
      <c r="K32" s="29"/>
      <c r="L32" s="29">
        <v>4.16</v>
      </c>
      <c r="M32" s="28" t="s">
        <v>192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8.5" customHeight="1" x14ac:dyDescent="0.35">
      <c r="A33" s="28" t="s">
        <v>188</v>
      </c>
      <c r="B33" s="29" t="s">
        <v>215</v>
      </c>
      <c r="C33" s="39" t="s">
        <v>340</v>
      </c>
      <c r="D33" s="28" t="s">
        <v>20</v>
      </c>
      <c r="E33" s="29">
        <v>24</v>
      </c>
      <c r="F33" s="29">
        <v>22</v>
      </c>
      <c r="G33" s="29">
        <v>16</v>
      </c>
      <c r="H33" s="29">
        <v>6</v>
      </c>
      <c r="I33" s="38">
        <f t="shared" si="0"/>
        <v>72.727272727272734</v>
      </c>
      <c r="J33" s="29">
        <v>10</v>
      </c>
      <c r="K33" s="29"/>
      <c r="L33" s="29">
        <v>4.2</v>
      </c>
      <c r="M33" s="28" t="s">
        <v>192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8.5" customHeight="1" x14ac:dyDescent="0.35">
      <c r="A34" s="28" t="s">
        <v>188</v>
      </c>
      <c r="B34" s="29" t="s">
        <v>223</v>
      </c>
      <c r="C34" s="28" t="s">
        <v>226</v>
      </c>
      <c r="D34" s="28" t="s">
        <v>79</v>
      </c>
      <c r="E34" s="29">
        <v>21</v>
      </c>
      <c r="F34" s="29">
        <v>18</v>
      </c>
      <c r="G34" s="29">
        <v>17</v>
      </c>
      <c r="H34" s="29">
        <v>1</v>
      </c>
      <c r="I34" s="38">
        <f t="shared" si="0"/>
        <v>94.444444444444443</v>
      </c>
      <c r="J34" s="29">
        <v>3</v>
      </c>
      <c r="K34" s="29"/>
      <c r="L34" s="29">
        <v>4.13</v>
      </c>
      <c r="M34" s="28" t="s">
        <v>192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8.5" customHeight="1" x14ac:dyDescent="0.35">
      <c r="A35" s="28" t="s">
        <v>188</v>
      </c>
      <c r="B35" s="29" t="s">
        <v>228</v>
      </c>
      <c r="C35" s="28" t="s">
        <v>229</v>
      </c>
      <c r="D35" s="28" t="s">
        <v>45</v>
      </c>
      <c r="E35" s="29">
        <v>25</v>
      </c>
      <c r="F35" s="29">
        <v>25</v>
      </c>
      <c r="G35" s="29">
        <v>23</v>
      </c>
      <c r="H35" s="29">
        <v>2</v>
      </c>
      <c r="I35" s="38">
        <f t="shared" si="0"/>
        <v>92</v>
      </c>
      <c r="J35" s="29">
        <v>2</v>
      </c>
      <c r="K35" s="29"/>
      <c r="L35" s="29">
        <v>4.2</v>
      </c>
      <c r="M35" s="28" t="s">
        <v>192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8.5" customHeight="1" x14ac:dyDescent="0.35">
      <c r="A36" s="28" t="s">
        <v>188</v>
      </c>
      <c r="B36" s="29" t="s">
        <v>238</v>
      </c>
      <c r="C36" s="28" t="s">
        <v>239</v>
      </c>
      <c r="D36" s="28" t="s">
        <v>20</v>
      </c>
      <c r="E36" s="29">
        <v>10</v>
      </c>
      <c r="F36" s="29">
        <v>10</v>
      </c>
      <c r="G36" s="29">
        <v>9</v>
      </c>
      <c r="H36" s="29">
        <v>1</v>
      </c>
      <c r="I36" s="38">
        <f t="shared" si="0"/>
        <v>90</v>
      </c>
      <c r="J36" s="29">
        <v>2</v>
      </c>
      <c r="K36" s="29">
        <v>4.16</v>
      </c>
      <c r="L36" s="29">
        <v>4.5599999999999996</v>
      </c>
      <c r="M36" s="28" t="s">
        <v>192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8.5" customHeight="1" x14ac:dyDescent="0.35">
      <c r="A37" s="28" t="s">
        <v>188</v>
      </c>
      <c r="B37" s="29" t="s">
        <v>251</v>
      </c>
      <c r="C37" s="39" t="s">
        <v>339</v>
      </c>
      <c r="D37" s="28" t="s">
        <v>95</v>
      </c>
      <c r="E37" s="29">
        <v>13</v>
      </c>
      <c r="F37" s="29">
        <v>13</v>
      </c>
      <c r="G37" s="29">
        <v>12</v>
      </c>
      <c r="H37" s="29">
        <v>1</v>
      </c>
      <c r="I37" s="38">
        <f t="shared" si="0"/>
        <v>92.307692307692307</v>
      </c>
      <c r="J37" s="29">
        <v>1</v>
      </c>
      <c r="K37" s="29"/>
      <c r="L37" s="29">
        <v>3.97</v>
      </c>
      <c r="M37" s="28" t="s">
        <v>192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8.5" customHeight="1" x14ac:dyDescent="0.35">
      <c r="A38" s="28" t="s">
        <v>188</v>
      </c>
      <c r="B38" s="33" t="s">
        <v>262</v>
      </c>
      <c r="C38" s="28" t="s">
        <v>266</v>
      </c>
      <c r="D38" s="28" t="s">
        <v>45</v>
      </c>
      <c r="E38" s="29">
        <v>20</v>
      </c>
      <c r="F38" s="29">
        <v>17</v>
      </c>
      <c r="G38" s="29">
        <v>16</v>
      </c>
      <c r="H38" s="29">
        <v>1</v>
      </c>
      <c r="I38" s="38">
        <f t="shared" si="0"/>
        <v>94.117647058823522</v>
      </c>
      <c r="J38" s="29">
        <v>1</v>
      </c>
      <c r="K38" s="29"/>
      <c r="L38" s="29">
        <v>4.09</v>
      </c>
      <c r="M38" s="28" t="s">
        <v>192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8.5" customHeight="1" x14ac:dyDescent="0.35">
      <c r="A39" s="28" t="s">
        <v>188</v>
      </c>
      <c r="B39" s="33" t="s">
        <v>272</v>
      </c>
      <c r="C39" s="28" t="s">
        <v>273</v>
      </c>
      <c r="D39" s="28" t="s">
        <v>48</v>
      </c>
      <c r="E39" s="29">
        <v>13</v>
      </c>
      <c r="F39" s="29">
        <v>12</v>
      </c>
      <c r="G39" s="29">
        <v>12</v>
      </c>
      <c r="H39" s="29">
        <v>1</v>
      </c>
      <c r="I39" s="38">
        <f t="shared" si="0"/>
        <v>100</v>
      </c>
      <c r="J39" s="29">
        <v>1</v>
      </c>
      <c r="K39" s="29"/>
      <c r="L39" s="29">
        <v>4.2699999999999996</v>
      </c>
      <c r="M39" s="28" t="s">
        <v>192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28"/>
      <c r="B40" s="33"/>
      <c r="C40" s="28"/>
      <c r="D40" s="28"/>
      <c r="E40" s="29"/>
      <c r="F40" s="29"/>
      <c r="G40" s="29"/>
      <c r="H40" s="29"/>
      <c r="I40" s="29"/>
      <c r="J40" s="29"/>
      <c r="K40" s="29"/>
      <c r="L40" s="29"/>
      <c r="M40" s="2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8.5" customHeight="1" x14ac:dyDescent="0.35">
      <c r="A41" s="28" t="s">
        <v>188</v>
      </c>
      <c r="B41" s="33" t="s">
        <v>279</v>
      </c>
      <c r="C41" s="28" t="s">
        <v>281</v>
      </c>
      <c r="D41" s="28" t="s">
        <v>48</v>
      </c>
      <c r="E41" s="29">
        <v>45</v>
      </c>
      <c r="F41" s="29">
        <v>37</v>
      </c>
      <c r="G41" s="29">
        <v>17</v>
      </c>
      <c r="H41" s="29">
        <v>20</v>
      </c>
      <c r="I41" s="38">
        <f t="shared" ref="I41:I56" si="1">G41/F41*100</f>
        <v>45.945945945945951</v>
      </c>
      <c r="J41" s="29">
        <v>18</v>
      </c>
      <c r="K41" s="29">
        <v>8</v>
      </c>
      <c r="L41" s="29">
        <v>4.08</v>
      </c>
      <c r="M41" s="28" t="s">
        <v>282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8.5" customHeight="1" x14ac:dyDescent="0.35">
      <c r="A42" s="28" t="s">
        <v>188</v>
      </c>
      <c r="B42" s="33" t="s">
        <v>283</v>
      </c>
      <c r="C42" s="28" t="s">
        <v>284</v>
      </c>
      <c r="D42" s="28" t="s">
        <v>95</v>
      </c>
      <c r="E42" s="29">
        <v>43</v>
      </c>
      <c r="F42" s="29">
        <v>35</v>
      </c>
      <c r="G42" s="29">
        <v>18</v>
      </c>
      <c r="H42" s="29">
        <v>17</v>
      </c>
      <c r="I42" s="38">
        <f t="shared" si="1"/>
        <v>51.428571428571423</v>
      </c>
      <c r="J42" s="29">
        <v>17</v>
      </c>
      <c r="K42" s="29"/>
      <c r="L42" s="29">
        <v>4.21</v>
      </c>
      <c r="M42" s="28" t="s">
        <v>282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8" customHeight="1" x14ac:dyDescent="0.35">
      <c r="A43" s="28" t="s">
        <v>188</v>
      </c>
      <c r="B43" s="33" t="s">
        <v>285</v>
      </c>
      <c r="C43" s="28" t="s">
        <v>286</v>
      </c>
      <c r="D43" s="28" t="s">
        <v>79</v>
      </c>
      <c r="E43" s="29">
        <v>41</v>
      </c>
      <c r="F43" s="29">
        <v>33</v>
      </c>
      <c r="G43" s="29">
        <v>24</v>
      </c>
      <c r="H43" s="29">
        <v>9</v>
      </c>
      <c r="I43" s="38">
        <f t="shared" si="1"/>
        <v>72.727272727272734</v>
      </c>
      <c r="J43" s="29">
        <v>9</v>
      </c>
      <c r="K43" s="29"/>
      <c r="L43" s="29">
        <v>4.16</v>
      </c>
      <c r="M43" s="28" t="s">
        <v>282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8" customHeight="1" x14ac:dyDescent="0.35">
      <c r="A44" s="28" t="s">
        <v>188</v>
      </c>
      <c r="B44" s="33" t="s">
        <v>287</v>
      </c>
      <c r="C44" s="28" t="s">
        <v>288</v>
      </c>
      <c r="D44" s="28" t="s">
        <v>20</v>
      </c>
      <c r="E44" s="29">
        <v>40</v>
      </c>
      <c r="F44" s="29">
        <v>33</v>
      </c>
      <c r="G44" s="29">
        <v>29</v>
      </c>
      <c r="H44" s="29">
        <v>4</v>
      </c>
      <c r="I44" s="38">
        <f t="shared" si="1"/>
        <v>87.878787878787875</v>
      </c>
      <c r="J44" s="29">
        <v>8</v>
      </c>
      <c r="K44" s="29">
        <v>15</v>
      </c>
      <c r="L44" s="29">
        <v>4.38</v>
      </c>
      <c r="M44" s="28" t="s">
        <v>282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8" customHeight="1" x14ac:dyDescent="0.35">
      <c r="A45" s="28" t="s">
        <v>188</v>
      </c>
      <c r="B45" s="33" t="s">
        <v>289</v>
      </c>
      <c r="C45" s="28" t="s">
        <v>290</v>
      </c>
      <c r="D45" s="28" t="s">
        <v>45</v>
      </c>
      <c r="E45" s="29">
        <v>40</v>
      </c>
      <c r="F45" s="29">
        <v>32</v>
      </c>
      <c r="G45" s="29">
        <v>25</v>
      </c>
      <c r="H45" s="29">
        <v>8</v>
      </c>
      <c r="I45" s="38">
        <f t="shared" si="1"/>
        <v>78.125</v>
      </c>
      <c r="J45" s="29">
        <v>8</v>
      </c>
      <c r="K45" s="29"/>
      <c r="L45" s="29">
        <v>4.1900000000000004</v>
      </c>
      <c r="M45" s="28" t="s">
        <v>282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8" customHeight="1" x14ac:dyDescent="0.35">
      <c r="A46" s="28" t="s">
        <v>188</v>
      </c>
      <c r="B46" s="33" t="s">
        <v>291</v>
      </c>
      <c r="C46" s="28" t="s">
        <v>292</v>
      </c>
      <c r="D46" s="28" t="s">
        <v>191</v>
      </c>
      <c r="E46" s="29">
        <v>39</v>
      </c>
      <c r="F46" s="29">
        <v>32</v>
      </c>
      <c r="G46" s="29">
        <v>28</v>
      </c>
      <c r="H46" s="29">
        <v>11</v>
      </c>
      <c r="I46" s="38">
        <f t="shared" si="1"/>
        <v>87.5</v>
      </c>
      <c r="J46" s="29">
        <v>14</v>
      </c>
      <c r="K46" s="29">
        <v>7.69</v>
      </c>
      <c r="L46" s="29">
        <v>4.22</v>
      </c>
      <c r="M46" s="28" t="s">
        <v>282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8" customHeight="1" x14ac:dyDescent="0.35">
      <c r="A47" s="28" t="s">
        <v>188</v>
      </c>
      <c r="B47" s="33" t="s">
        <v>293</v>
      </c>
      <c r="C47" s="28" t="s">
        <v>294</v>
      </c>
      <c r="D47" s="28" t="s">
        <v>45</v>
      </c>
      <c r="E47" s="29">
        <v>41</v>
      </c>
      <c r="F47" s="29">
        <v>33</v>
      </c>
      <c r="G47" s="29">
        <v>25</v>
      </c>
      <c r="H47" s="29">
        <v>8</v>
      </c>
      <c r="I47" s="38">
        <f t="shared" si="1"/>
        <v>75.757575757575751</v>
      </c>
      <c r="J47" s="29">
        <v>4</v>
      </c>
      <c r="K47" s="29"/>
      <c r="L47" s="29">
        <v>4.2</v>
      </c>
      <c r="M47" s="28" t="s">
        <v>282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8" customHeight="1" x14ac:dyDescent="0.35">
      <c r="A48" s="28" t="s">
        <v>188</v>
      </c>
      <c r="B48" s="33" t="s">
        <v>295</v>
      </c>
      <c r="C48" s="28" t="s">
        <v>296</v>
      </c>
      <c r="D48" s="28" t="s">
        <v>45</v>
      </c>
      <c r="E48" s="29">
        <v>17</v>
      </c>
      <c r="F48" s="29">
        <v>16</v>
      </c>
      <c r="G48" s="29">
        <v>15</v>
      </c>
      <c r="H48" s="29">
        <v>1</v>
      </c>
      <c r="I48" s="38">
        <f t="shared" si="1"/>
        <v>93.75</v>
      </c>
      <c r="J48" s="29">
        <v>2</v>
      </c>
      <c r="K48" s="29"/>
      <c r="L48" s="29">
        <v>4.5999999999999996</v>
      </c>
      <c r="M48" s="28" t="s">
        <v>282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8" customHeight="1" x14ac:dyDescent="0.35">
      <c r="A49" s="28" t="s">
        <v>188</v>
      </c>
      <c r="B49" s="33" t="s">
        <v>297</v>
      </c>
      <c r="C49" s="28" t="s">
        <v>298</v>
      </c>
      <c r="D49" s="28" t="s">
        <v>45</v>
      </c>
      <c r="E49" s="29">
        <v>17</v>
      </c>
      <c r="F49" s="29">
        <v>16</v>
      </c>
      <c r="G49" s="29">
        <v>16</v>
      </c>
      <c r="H49" s="29">
        <v>0</v>
      </c>
      <c r="I49" s="38">
        <f t="shared" si="1"/>
        <v>100</v>
      </c>
      <c r="J49" s="29">
        <v>0</v>
      </c>
      <c r="K49" s="29"/>
      <c r="L49" s="29">
        <v>4.3600000000000003</v>
      </c>
      <c r="M49" s="28" t="s">
        <v>282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8" customHeight="1" x14ac:dyDescent="0.35">
      <c r="A50" s="28" t="s">
        <v>188</v>
      </c>
      <c r="B50" s="33" t="s">
        <v>299</v>
      </c>
      <c r="C50" s="28" t="s">
        <v>300</v>
      </c>
      <c r="D50" s="28" t="s">
        <v>95</v>
      </c>
      <c r="E50" s="34">
        <v>16</v>
      </c>
      <c r="F50" s="34">
        <v>16</v>
      </c>
      <c r="G50" s="34">
        <v>15</v>
      </c>
      <c r="H50" s="34">
        <v>1</v>
      </c>
      <c r="I50" s="29">
        <f t="shared" si="1"/>
        <v>93.75</v>
      </c>
      <c r="J50" s="29">
        <v>1</v>
      </c>
      <c r="K50" s="29"/>
      <c r="L50" s="29">
        <v>4.5199999999999996</v>
      </c>
      <c r="M50" s="28" t="s">
        <v>282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8" customHeight="1" x14ac:dyDescent="0.35">
      <c r="A51" s="28" t="s">
        <v>188</v>
      </c>
      <c r="B51" s="33" t="s">
        <v>301</v>
      </c>
      <c r="C51" s="28" t="s">
        <v>302</v>
      </c>
      <c r="D51" s="28" t="s">
        <v>79</v>
      </c>
      <c r="E51" s="29">
        <v>16</v>
      </c>
      <c r="F51" s="29">
        <v>16</v>
      </c>
      <c r="G51" s="29">
        <v>16</v>
      </c>
      <c r="H51" s="29">
        <v>0</v>
      </c>
      <c r="I51" s="29">
        <f t="shared" si="1"/>
        <v>100</v>
      </c>
      <c r="J51" s="29">
        <v>0</v>
      </c>
      <c r="K51" s="29"/>
      <c r="L51" s="29">
        <v>4.5599999999999996</v>
      </c>
      <c r="M51" s="28" t="s">
        <v>282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8" customHeight="1" x14ac:dyDescent="0.35">
      <c r="A52" s="28" t="s">
        <v>188</v>
      </c>
      <c r="B52" s="33" t="s">
        <v>303</v>
      </c>
      <c r="C52" s="28" t="s">
        <v>304</v>
      </c>
      <c r="D52" s="28" t="s">
        <v>79</v>
      </c>
      <c r="E52" s="29">
        <v>16</v>
      </c>
      <c r="F52" s="29">
        <v>16</v>
      </c>
      <c r="G52" s="29">
        <v>16</v>
      </c>
      <c r="H52" s="29">
        <v>0</v>
      </c>
      <c r="I52" s="29">
        <f t="shared" si="1"/>
        <v>100</v>
      </c>
      <c r="J52" s="29">
        <v>0</v>
      </c>
      <c r="K52" s="29"/>
      <c r="L52" s="29">
        <v>4.4400000000000004</v>
      </c>
      <c r="M52" s="28" t="s">
        <v>282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8" customHeight="1" x14ac:dyDescent="0.35">
      <c r="A53" s="28" t="s">
        <v>188</v>
      </c>
      <c r="B53" s="33" t="s">
        <v>305</v>
      </c>
      <c r="C53" s="28" t="s">
        <v>306</v>
      </c>
      <c r="D53" s="28" t="s">
        <v>95</v>
      </c>
      <c r="E53" s="34">
        <v>19</v>
      </c>
      <c r="F53" s="34">
        <v>18</v>
      </c>
      <c r="G53" s="34">
        <v>13</v>
      </c>
      <c r="H53" s="34">
        <v>5</v>
      </c>
      <c r="I53" s="38">
        <f t="shared" si="1"/>
        <v>72.222222222222214</v>
      </c>
      <c r="J53" s="29">
        <v>5</v>
      </c>
      <c r="K53" s="29"/>
      <c r="L53" s="29">
        <v>4.32</v>
      </c>
      <c r="M53" s="29" t="s">
        <v>282</v>
      </c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28" customHeight="1" x14ac:dyDescent="0.35">
      <c r="A54" s="28" t="s">
        <v>188</v>
      </c>
      <c r="B54" s="33" t="s">
        <v>307</v>
      </c>
      <c r="C54" s="28" t="s">
        <v>308</v>
      </c>
      <c r="D54" s="28" t="s">
        <v>191</v>
      </c>
      <c r="E54" s="35">
        <v>17</v>
      </c>
      <c r="F54" s="35">
        <v>17</v>
      </c>
      <c r="G54" s="35">
        <v>17</v>
      </c>
      <c r="H54" s="35">
        <v>0</v>
      </c>
      <c r="I54" s="29">
        <f t="shared" si="1"/>
        <v>100</v>
      </c>
      <c r="J54" s="29">
        <v>0</v>
      </c>
      <c r="K54" s="29">
        <v>0</v>
      </c>
      <c r="L54" s="29">
        <v>4.53</v>
      </c>
      <c r="M54" s="28" t="s">
        <v>282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8" customHeight="1" x14ac:dyDescent="0.35">
      <c r="A55" s="28" t="s">
        <v>188</v>
      </c>
      <c r="B55" s="33" t="s">
        <v>309</v>
      </c>
      <c r="C55" s="28" t="s">
        <v>310</v>
      </c>
      <c r="D55" s="28" t="s">
        <v>95</v>
      </c>
      <c r="E55" s="35">
        <v>18</v>
      </c>
      <c r="F55" s="35">
        <v>17</v>
      </c>
      <c r="G55" s="35">
        <v>17</v>
      </c>
      <c r="H55" s="35">
        <v>1</v>
      </c>
      <c r="I55" s="29">
        <f t="shared" si="1"/>
        <v>100</v>
      </c>
      <c r="J55" s="29">
        <v>1</v>
      </c>
      <c r="K55" s="29"/>
      <c r="L55" s="29">
        <v>4.33</v>
      </c>
      <c r="M55" s="28" t="s">
        <v>282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8" customHeight="1" x14ac:dyDescent="0.35">
      <c r="A56" s="28" t="s">
        <v>188</v>
      </c>
      <c r="B56" s="33" t="s">
        <v>311</v>
      </c>
      <c r="C56" s="28" t="s">
        <v>312</v>
      </c>
      <c r="D56" s="28" t="s">
        <v>95</v>
      </c>
      <c r="E56" s="34">
        <v>1</v>
      </c>
      <c r="F56" s="34">
        <v>1</v>
      </c>
      <c r="G56" s="34">
        <v>1</v>
      </c>
      <c r="H56" s="34">
        <v>0</v>
      </c>
      <c r="I56" s="29">
        <f t="shared" si="1"/>
        <v>100</v>
      </c>
      <c r="J56" s="29">
        <v>0</v>
      </c>
      <c r="K56" s="29"/>
      <c r="L56" s="29">
        <v>5</v>
      </c>
      <c r="M56" s="28" t="s">
        <v>282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" customHeight="1" x14ac:dyDescent="0.35">
      <c r="A57" s="28"/>
      <c r="B57" s="36"/>
      <c r="C57" s="36"/>
      <c r="D57" s="36"/>
      <c r="E57" s="36"/>
      <c r="F57" s="36"/>
      <c r="G57" s="36"/>
      <c r="H57" s="36"/>
      <c r="I57" s="29"/>
      <c r="J57" s="29"/>
      <c r="K57" s="29"/>
      <c r="L57" s="29"/>
      <c r="M57" s="2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8" customHeight="1" x14ac:dyDescent="0.35">
      <c r="A58" s="28" t="s">
        <v>313</v>
      </c>
      <c r="B58" s="33" t="s">
        <v>314</v>
      </c>
      <c r="C58" s="28" t="s">
        <v>315</v>
      </c>
      <c r="D58" s="28" t="s">
        <v>316</v>
      </c>
      <c r="E58" s="29">
        <v>19</v>
      </c>
      <c r="F58" s="29">
        <v>15</v>
      </c>
      <c r="G58" s="29">
        <v>14</v>
      </c>
      <c r="H58" s="29">
        <v>1</v>
      </c>
      <c r="I58" s="38">
        <f t="shared" ref="I58:I65" si="2">G58/F58*100</f>
        <v>93.333333333333329</v>
      </c>
      <c r="J58" s="29">
        <v>7</v>
      </c>
      <c r="K58" s="29" t="s">
        <v>40</v>
      </c>
      <c r="L58" s="29">
        <v>4.74</v>
      </c>
      <c r="M58" s="28" t="s">
        <v>192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8" customHeight="1" x14ac:dyDescent="0.35">
      <c r="A59" s="28" t="s">
        <v>313</v>
      </c>
      <c r="B59" s="33" t="s">
        <v>317</v>
      </c>
      <c r="C59" s="28" t="s">
        <v>204</v>
      </c>
      <c r="D59" s="28" t="s">
        <v>95</v>
      </c>
      <c r="E59" s="34">
        <v>19</v>
      </c>
      <c r="F59" s="34">
        <v>15</v>
      </c>
      <c r="G59" s="34">
        <v>13</v>
      </c>
      <c r="H59" s="34">
        <v>2</v>
      </c>
      <c r="I59" s="38">
        <f t="shared" si="2"/>
        <v>86.666666666666671</v>
      </c>
      <c r="J59" s="29">
        <v>2</v>
      </c>
      <c r="K59" s="29"/>
      <c r="L59" s="29">
        <v>4.2300000000000004</v>
      </c>
      <c r="M59" s="28" t="s">
        <v>192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8" customHeight="1" x14ac:dyDescent="0.35">
      <c r="A60" s="28" t="s">
        <v>313</v>
      </c>
      <c r="B60" s="33" t="s">
        <v>318</v>
      </c>
      <c r="C60" s="28" t="s">
        <v>190</v>
      </c>
      <c r="D60" s="28" t="s">
        <v>191</v>
      </c>
      <c r="E60" s="35">
        <v>19</v>
      </c>
      <c r="F60" s="35">
        <v>16</v>
      </c>
      <c r="G60" s="35">
        <v>16</v>
      </c>
      <c r="H60" s="35">
        <v>3</v>
      </c>
      <c r="I60" s="29">
        <f t="shared" si="2"/>
        <v>100</v>
      </c>
      <c r="J60" s="29">
        <v>1</v>
      </c>
      <c r="K60" s="29">
        <v>15.79</v>
      </c>
      <c r="L60" s="29">
        <v>4.42</v>
      </c>
      <c r="M60" s="28" t="s">
        <v>192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8" customHeight="1" x14ac:dyDescent="0.35">
      <c r="A61" s="28" t="s">
        <v>313</v>
      </c>
      <c r="B61" s="33" t="s">
        <v>319</v>
      </c>
      <c r="C61" s="28" t="s">
        <v>320</v>
      </c>
      <c r="D61" s="28" t="s">
        <v>79</v>
      </c>
      <c r="E61" s="29">
        <v>19</v>
      </c>
      <c r="F61" s="29">
        <v>16</v>
      </c>
      <c r="G61" s="29">
        <v>16</v>
      </c>
      <c r="H61" s="29">
        <v>0</v>
      </c>
      <c r="I61" s="29">
        <f t="shared" si="2"/>
        <v>100</v>
      </c>
      <c r="J61" s="29">
        <v>0</v>
      </c>
      <c r="K61" s="29" t="s">
        <v>40</v>
      </c>
      <c r="L61" s="29">
        <v>4.3499999999999996</v>
      </c>
      <c r="M61" s="28" t="s">
        <v>192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8" customHeight="1" x14ac:dyDescent="0.35">
      <c r="A62" s="28" t="s">
        <v>313</v>
      </c>
      <c r="B62" s="33" t="s">
        <v>321</v>
      </c>
      <c r="C62" s="39" t="s">
        <v>198</v>
      </c>
      <c r="D62" s="28" t="s">
        <v>45</v>
      </c>
      <c r="E62" s="29">
        <v>19</v>
      </c>
      <c r="F62" s="29">
        <v>16</v>
      </c>
      <c r="G62" s="29">
        <v>13</v>
      </c>
      <c r="H62" s="29">
        <v>3</v>
      </c>
      <c r="I62" s="29">
        <f t="shared" si="2"/>
        <v>81.25</v>
      </c>
      <c r="J62" s="29">
        <v>3</v>
      </c>
      <c r="K62" s="29"/>
      <c r="L62" s="29">
        <v>4.51</v>
      </c>
      <c r="M62" s="28" t="s">
        <v>192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8" customHeight="1" x14ac:dyDescent="0.35">
      <c r="A63" s="28" t="s">
        <v>313</v>
      </c>
      <c r="B63" s="33" t="s">
        <v>322</v>
      </c>
      <c r="C63" s="28" t="s">
        <v>323</v>
      </c>
      <c r="D63" s="28" t="s">
        <v>79</v>
      </c>
      <c r="E63" s="29">
        <v>19</v>
      </c>
      <c r="F63" s="29">
        <v>16</v>
      </c>
      <c r="G63" s="29">
        <v>15</v>
      </c>
      <c r="H63" s="29">
        <v>1</v>
      </c>
      <c r="I63" s="29">
        <f t="shared" si="2"/>
        <v>93.75</v>
      </c>
      <c r="J63" s="29">
        <v>1</v>
      </c>
      <c r="K63" s="29" t="s">
        <v>40</v>
      </c>
      <c r="L63" s="29">
        <v>4.26</v>
      </c>
      <c r="M63" s="28" t="s">
        <v>192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8" customHeight="1" x14ac:dyDescent="0.35">
      <c r="A64" s="28" t="s">
        <v>313</v>
      </c>
      <c r="B64" s="33" t="s">
        <v>324</v>
      </c>
      <c r="C64" s="28" t="s">
        <v>196</v>
      </c>
      <c r="D64" s="28" t="s">
        <v>95</v>
      </c>
      <c r="E64" s="34">
        <v>19</v>
      </c>
      <c r="F64" s="34">
        <v>16</v>
      </c>
      <c r="G64" s="34">
        <v>13</v>
      </c>
      <c r="H64" s="34">
        <v>3</v>
      </c>
      <c r="I64" s="29">
        <f t="shared" si="2"/>
        <v>81.25</v>
      </c>
      <c r="J64" s="29">
        <v>3</v>
      </c>
      <c r="K64" s="29"/>
      <c r="L64" s="29">
        <v>4.1900000000000004</v>
      </c>
      <c r="M64" s="28" t="s">
        <v>192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8" customHeight="1" x14ac:dyDescent="0.35">
      <c r="A65" s="28" t="s">
        <v>313</v>
      </c>
      <c r="B65" s="33" t="s">
        <v>325</v>
      </c>
      <c r="C65" s="28" t="s">
        <v>326</v>
      </c>
      <c r="D65" s="28" t="s">
        <v>20</v>
      </c>
      <c r="E65" s="29">
        <v>19</v>
      </c>
      <c r="F65" s="29">
        <v>16</v>
      </c>
      <c r="G65" s="29">
        <v>11</v>
      </c>
      <c r="H65" s="29">
        <v>5</v>
      </c>
      <c r="I65" s="29">
        <f t="shared" si="2"/>
        <v>68.75</v>
      </c>
      <c r="J65" s="29">
        <v>14</v>
      </c>
      <c r="K65" s="29">
        <v>15.78</v>
      </c>
      <c r="L65" s="29">
        <v>3.59</v>
      </c>
      <c r="M65" s="28" t="s">
        <v>192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8.5" customHeight="1" x14ac:dyDescent="0.35">
      <c r="A66" s="28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8" customHeight="1" x14ac:dyDescent="0.35">
      <c r="A67" s="28" t="s">
        <v>313</v>
      </c>
      <c r="B67" s="33" t="s">
        <v>327</v>
      </c>
      <c r="C67" s="28" t="s">
        <v>328</v>
      </c>
      <c r="D67" s="28" t="s">
        <v>316</v>
      </c>
      <c r="E67" s="29">
        <v>19</v>
      </c>
      <c r="F67" s="29">
        <v>15</v>
      </c>
      <c r="G67" s="29">
        <v>13</v>
      </c>
      <c r="H67" s="29">
        <v>2</v>
      </c>
      <c r="I67" s="38">
        <f>G67/F67*100</f>
        <v>86.666666666666671</v>
      </c>
      <c r="J67" s="29">
        <v>4</v>
      </c>
      <c r="K67" s="29" t="s">
        <v>40</v>
      </c>
      <c r="L67" s="29">
        <v>4.74</v>
      </c>
      <c r="M67" s="28" t="s">
        <v>282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8" customHeight="1" x14ac:dyDescent="0.35">
      <c r="A68" s="28" t="s">
        <v>313</v>
      </c>
      <c r="B68" s="33" t="s">
        <v>329</v>
      </c>
      <c r="C68" s="28" t="s">
        <v>330</v>
      </c>
      <c r="D68" s="28" t="s">
        <v>20</v>
      </c>
      <c r="E68" s="29">
        <v>19</v>
      </c>
      <c r="F68" s="29">
        <v>15</v>
      </c>
      <c r="G68" s="29">
        <v>14</v>
      </c>
      <c r="H68" s="29">
        <v>1</v>
      </c>
      <c r="I68" s="38">
        <f t="shared" ref="I68:I72" si="3">G68/F68*100</f>
        <v>93.333333333333329</v>
      </c>
      <c r="J68" s="29">
        <v>1</v>
      </c>
      <c r="K68" s="29">
        <v>21.05</v>
      </c>
      <c r="L68" s="29">
        <v>4.6500000000000004</v>
      </c>
      <c r="M68" s="28" t="s">
        <v>282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8" customHeight="1" x14ac:dyDescent="0.35">
      <c r="A69" s="28" t="s">
        <v>313</v>
      </c>
      <c r="B69" s="33" t="s">
        <v>331</v>
      </c>
      <c r="C69" s="28" t="s">
        <v>332</v>
      </c>
      <c r="D69" s="28" t="s">
        <v>79</v>
      </c>
      <c r="E69" s="29">
        <v>19</v>
      </c>
      <c r="F69" s="29">
        <v>15</v>
      </c>
      <c r="G69" s="29">
        <v>14</v>
      </c>
      <c r="H69" s="29">
        <v>1</v>
      </c>
      <c r="I69" s="38">
        <f t="shared" si="3"/>
        <v>93.333333333333329</v>
      </c>
      <c r="J69" s="29">
        <v>0</v>
      </c>
      <c r="K69" s="29" t="s">
        <v>40</v>
      </c>
      <c r="L69" s="29">
        <v>4.72</v>
      </c>
      <c r="M69" s="28" t="s">
        <v>282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8" customHeight="1" x14ac:dyDescent="0.35">
      <c r="A70" s="28" t="s">
        <v>313</v>
      </c>
      <c r="B70" s="33" t="s">
        <v>333</v>
      </c>
      <c r="C70" s="28" t="s">
        <v>334</v>
      </c>
      <c r="D70" s="28" t="s">
        <v>20</v>
      </c>
      <c r="E70" s="29">
        <v>19</v>
      </c>
      <c r="F70" s="29">
        <v>15</v>
      </c>
      <c r="G70" s="29">
        <v>14</v>
      </c>
      <c r="H70" s="29">
        <v>1</v>
      </c>
      <c r="I70" s="38">
        <f t="shared" si="3"/>
        <v>93.333333333333329</v>
      </c>
      <c r="J70" s="29">
        <v>1</v>
      </c>
      <c r="K70" s="29">
        <v>21.05</v>
      </c>
      <c r="L70" s="29">
        <v>4.59</v>
      </c>
      <c r="M70" s="28" t="s">
        <v>282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8" customHeight="1" x14ac:dyDescent="0.35">
      <c r="A71" s="28" t="s">
        <v>313</v>
      </c>
      <c r="B71" s="33" t="s">
        <v>335</v>
      </c>
      <c r="C71" s="28" t="s">
        <v>336</v>
      </c>
      <c r="D71" s="28" t="s">
        <v>79</v>
      </c>
      <c r="E71" s="29">
        <v>19</v>
      </c>
      <c r="F71" s="29">
        <v>15</v>
      </c>
      <c r="G71" s="29">
        <v>14</v>
      </c>
      <c r="H71" s="29">
        <v>1</v>
      </c>
      <c r="I71" s="38">
        <f t="shared" si="3"/>
        <v>93.333333333333329</v>
      </c>
      <c r="J71" s="29">
        <v>0</v>
      </c>
      <c r="K71" s="29" t="s">
        <v>40</v>
      </c>
      <c r="L71" s="29">
        <v>4.7</v>
      </c>
      <c r="M71" s="28" t="s">
        <v>282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8" customHeight="1" x14ac:dyDescent="0.35">
      <c r="A72" s="28" t="s">
        <v>313</v>
      </c>
      <c r="B72" s="33" t="s">
        <v>337</v>
      </c>
      <c r="C72" s="28" t="s">
        <v>338</v>
      </c>
      <c r="D72" s="28" t="s">
        <v>45</v>
      </c>
      <c r="E72" s="29">
        <v>19</v>
      </c>
      <c r="F72" s="29">
        <v>15</v>
      </c>
      <c r="G72" s="29">
        <v>11</v>
      </c>
      <c r="H72" s="29">
        <v>4</v>
      </c>
      <c r="I72" s="38">
        <f t="shared" si="3"/>
        <v>73.333333333333329</v>
      </c>
      <c r="J72" s="29">
        <v>5</v>
      </c>
      <c r="K72" s="29"/>
      <c r="L72" s="29">
        <v>4.76</v>
      </c>
      <c r="M72" s="28" t="s">
        <v>282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4:26" ht="14.25" customHeight="1" x14ac:dyDescent="0.35"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4:26" ht="14.25" customHeight="1" x14ac:dyDescent="0.35"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4:26" ht="14.25" customHeight="1" x14ac:dyDescent="0.35"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4:26" ht="14.25" customHeight="1" x14ac:dyDescent="0.35"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4:26" ht="14.25" customHeight="1" x14ac:dyDescent="0.35"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4:26" ht="14.25" customHeight="1" x14ac:dyDescent="0.35"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4:26" ht="14.25" customHeight="1" x14ac:dyDescent="0.35"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4:26" ht="14.25" customHeight="1" x14ac:dyDescent="0.35"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4:26" ht="14.25" customHeight="1" x14ac:dyDescent="0.35"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4:26" ht="14.25" customHeight="1" x14ac:dyDescent="0.35"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4:26" ht="14.25" customHeight="1" x14ac:dyDescent="0.35"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4:26" ht="14.25" customHeight="1" x14ac:dyDescent="0.35"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4:26" ht="14.25" customHeight="1" x14ac:dyDescent="0.35"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4:26" ht="14.25" customHeight="1" x14ac:dyDescent="0.35"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4:26" ht="14.25" customHeight="1" x14ac:dyDescent="0.35"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4:26" ht="14.25" customHeight="1" x14ac:dyDescent="0.35"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4:26" ht="14.25" customHeight="1" x14ac:dyDescent="0.35"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4:26" ht="14.25" customHeight="1" x14ac:dyDescent="0.35"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4:26" ht="14.25" customHeight="1" x14ac:dyDescent="0.35"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4:26" ht="14.25" customHeight="1" x14ac:dyDescent="0.35"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4:26" ht="14.25" customHeight="1" x14ac:dyDescent="0.35"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4:26" ht="14.25" customHeight="1" x14ac:dyDescent="0.35"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4:26" ht="14.25" customHeight="1" x14ac:dyDescent="0.35"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4:26" ht="14.25" customHeight="1" x14ac:dyDescent="0.35"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4:26" ht="14.25" customHeight="1" x14ac:dyDescent="0.35"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4:26" ht="14.25" customHeight="1" x14ac:dyDescent="0.35"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4:26" ht="14.25" customHeight="1" x14ac:dyDescent="0.35"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4:26" ht="14.25" customHeight="1" x14ac:dyDescent="0.35"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4:26" ht="14.25" customHeight="1" x14ac:dyDescent="0.35"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4:26" ht="14.25" customHeight="1" x14ac:dyDescent="0.35"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4:26" ht="14.25" customHeight="1" x14ac:dyDescent="0.35"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4:26" ht="14.25" customHeight="1" x14ac:dyDescent="0.35"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4:26" ht="14.25" customHeight="1" x14ac:dyDescent="0.35"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4:26" ht="14.25" customHeight="1" x14ac:dyDescent="0.35"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4:26" ht="14.25" customHeight="1" x14ac:dyDescent="0.35"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4:26" ht="14.25" customHeight="1" x14ac:dyDescent="0.35"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4:26" ht="14.25" customHeight="1" x14ac:dyDescent="0.35"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4:26" ht="14.25" customHeight="1" x14ac:dyDescent="0.35"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4:26" ht="14.25" customHeight="1" x14ac:dyDescent="0.35"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4:26" ht="14.25" customHeight="1" x14ac:dyDescent="0.35"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4:26" ht="14.25" customHeight="1" x14ac:dyDescent="0.35"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4:26" ht="14.25" customHeight="1" x14ac:dyDescent="0.35"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4:26" ht="14.25" customHeight="1" x14ac:dyDescent="0.35"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4:26" ht="14.25" customHeight="1" x14ac:dyDescent="0.35"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4:26" ht="14.25" customHeight="1" x14ac:dyDescent="0.35"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4:26" ht="14.25" customHeight="1" x14ac:dyDescent="0.35"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4:26" ht="14.25" customHeight="1" x14ac:dyDescent="0.35"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4:26" ht="14.25" customHeight="1" x14ac:dyDescent="0.35"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4:26" ht="14.25" customHeight="1" x14ac:dyDescent="0.35"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4:26" ht="14.25" customHeight="1" x14ac:dyDescent="0.35"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4:26" ht="14.25" customHeight="1" x14ac:dyDescent="0.35"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4:26" ht="14.25" customHeight="1" x14ac:dyDescent="0.35"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4:26" ht="14.25" customHeight="1" x14ac:dyDescent="0.35"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4:26" ht="14.25" customHeight="1" x14ac:dyDescent="0.35"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4:26" ht="14.25" customHeight="1" x14ac:dyDescent="0.35"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4:26" ht="14.25" customHeight="1" x14ac:dyDescent="0.35"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4:26" ht="14.25" customHeight="1" x14ac:dyDescent="0.35"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4:26" ht="14.25" customHeight="1" x14ac:dyDescent="0.35"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4:26" ht="14.25" customHeight="1" x14ac:dyDescent="0.35"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4:26" ht="14.25" customHeight="1" x14ac:dyDescent="0.35"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4:26" ht="14.25" customHeight="1" x14ac:dyDescent="0.35"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4:26" ht="14.25" customHeight="1" x14ac:dyDescent="0.35"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4:26" ht="14.25" customHeight="1" x14ac:dyDescent="0.35"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4:26" ht="14.25" customHeight="1" x14ac:dyDescent="0.35"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4:26" ht="14.25" customHeight="1" x14ac:dyDescent="0.35"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4:26" ht="14.25" customHeight="1" x14ac:dyDescent="0.35"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4:26" ht="14.25" customHeight="1" x14ac:dyDescent="0.35"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4:26" ht="14.25" customHeight="1" x14ac:dyDescent="0.35"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4:26" ht="14.25" customHeight="1" x14ac:dyDescent="0.35"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4:26" ht="14.25" customHeight="1" x14ac:dyDescent="0.35"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4:26" ht="14.25" customHeight="1" x14ac:dyDescent="0.35"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4:26" ht="14.25" customHeight="1" x14ac:dyDescent="0.35"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4:26" ht="14.25" customHeight="1" x14ac:dyDescent="0.35"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4:26" ht="14.25" customHeight="1" x14ac:dyDescent="0.35"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4:26" ht="14.25" customHeight="1" x14ac:dyDescent="0.35"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4:26" ht="14.25" customHeight="1" x14ac:dyDescent="0.35"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4:26" ht="14.25" customHeight="1" x14ac:dyDescent="0.35"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4:26" ht="14.25" customHeight="1" x14ac:dyDescent="0.35"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4:26" ht="14.25" customHeight="1" x14ac:dyDescent="0.35"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4:26" ht="14.25" customHeight="1" x14ac:dyDescent="0.35"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4:26" ht="14.25" customHeight="1" x14ac:dyDescent="0.35"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4:26" ht="14.25" customHeight="1" x14ac:dyDescent="0.35"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4:26" ht="14.25" customHeight="1" x14ac:dyDescent="0.35"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4:26" ht="14.25" customHeight="1" x14ac:dyDescent="0.35"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4:26" ht="14.25" customHeight="1" x14ac:dyDescent="0.35"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4:26" ht="14.25" customHeight="1" x14ac:dyDescent="0.35"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4:26" ht="14.25" customHeight="1" x14ac:dyDescent="0.35"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4:26" ht="14.25" customHeight="1" x14ac:dyDescent="0.35"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4:26" ht="14.25" customHeight="1" x14ac:dyDescent="0.35"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4:26" ht="14.25" customHeight="1" x14ac:dyDescent="0.35"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4:26" ht="14.25" customHeight="1" x14ac:dyDescent="0.35"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4:26" ht="14.25" customHeight="1" x14ac:dyDescent="0.35"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4:26" ht="14.25" customHeight="1" x14ac:dyDescent="0.35"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4:26" ht="14.25" customHeight="1" x14ac:dyDescent="0.35"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4:26" ht="14.25" customHeight="1" x14ac:dyDescent="0.35"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4:26" ht="14.25" customHeight="1" x14ac:dyDescent="0.35"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4:26" ht="14.25" customHeight="1" x14ac:dyDescent="0.35"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4:26" ht="14.25" customHeight="1" x14ac:dyDescent="0.35"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4:26" ht="14.25" customHeight="1" x14ac:dyDescent="0.35"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4:26" ht="14.25" customHeight="1" x14ac:dyDescent="0.35"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4:26" ht="14.25" customHeight="1" x14ac:dyDescent="0.35"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4:26" ht="14.25" customHeight="1" x14ac:dyDescent="0.35"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4:26" ht="14.25" customHeight="1" x14ac:dyDescent="0.35"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4:26" ht="14.25" customHeight="1" x14ac:dyDescent="0.35"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4:26" ht="14.25" customHeight="1" x14ac:dyDescent="0.35"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4:26" ht="14.25" customHeight="1" x14ac:dyDescent="0.35"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4:26" ht="14.25" customHeight="1" x14ac:dyDescent="0.35"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4:26" ht="14.25" customHeight="1" x14ac:dyDescent="0.35"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4:26" ht="14.25" customHeight="1" x14ac:dyDescent="0.35"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4:26" ht="14.25" customHeight="1" x14ac:dyDescent="0.35"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4:26" ht="14.25" customHeight="1" x14ac:dyDescent="0.35"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4:26" ht="14.25" customHeight="1" x14ac:dyDescent="0.35"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4:26" ht="14.25" customHeight="1" x14ac:dyDescent="0.35"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4:26" ht="14.25" customHeight="1" x14ac:dyDescent="0.35"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4:26" ht="14.25" customHeight="1" x14ac:dyDescent="0.35"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4:26" ht="14.25" customHeight="1" x14ac:dyDescent="0.35"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4:26" ht="14.25" customHeight="1" x14ac:dyDescent="0.35"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4:26" ht="14.25" customHeight="1" x14ac:dyDescent="0.35"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4:26" ht="14.25" customHeight="1" x14ac:dyDescent="0.35"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4:26" ht="14.25" customHeight="1" x14ac:dyDescent="0.35"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4:26" ht="14.25" customHeight="1" x14ac:dyDescent="0.35"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4:26" ht="14.25" customHeight="1" x14ac:dyDescent="0.35"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4:26" ht="14.25" customHeight="1" x14ac:dyDescent="0.35"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4:26" ht="14.25" customHeight="1" x14ac:dyDescent="0.35"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4:26" ht="14.25" customHeight="1" x14ac:dyDescent="0.35"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4:26" ht="14.25" customHeight="1" x14ac:dyDescent="0.35"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4:26" ht="14.25" customHeight="1" x14ac:dyDescent="0.35"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4:26" ht="14.25" customHeight="1" x14ac:dyDescent="0.35"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4:26" ht="14.25" customHeight="1" x14ac:dyDescent="0.35"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4:26" ht="14.25" customHeight="1" x14ac:dyDescent="0.35"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4:26" ht="14.25" customHeight="1" x14ac:dyDescent="0.35"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4:26" ht="14.25" customHeight="1" x14ac:dyDescent="0.35"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4:26" ht="14.25" customHeight="1" x14ac:dyDescent="0.35"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4:26" ht="14.25" customHeight="1" x14ac:dyDescent="0.35"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4:26" ht="14.25" customHeight="1" x14ac:dyDescent="0.35"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4:26" ht="14.25" customHeight="1" x14ac:dyDescent="0.35"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4:26" ht="14.25" customHeight="1" x14ac:dyDescent="0.35"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4:26" ht="14.25" customHeight="1" x14ac:dyDescent="0.35"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4:26" ht="14.25" customHeight="1" x14ac:dyDescent="0.35"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4:26" ht="14.25" customHeight="1" x14ac:dyDescent="0.35"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4:26" ht="14.25" customHeight="1" x14ac:dyDescent="0.35"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4:26" ht="14.25" customHeight="1" x14ac:dyDescent="0.35"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4:26" ht="14.25" customHeight="1" x14ac:dyDescent="0.35"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4:26" ht="14.25" customHeight="1" x14ac:dyDescent="0.35"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4:26" ht="14.25" customHeight="1" x14ac:dyDescent="0.35"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4:26" ht="14.25" customHeight="1" x14ac:dyDescent="0.35"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4:26" ht="14.25" customHeight="1" x14ac:dyDescent="0.35"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4:26" ht="14.25" customHeight="1" x14ac:dyDescent="0.35"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4:26" ht="14.25" customHeight="1" x14ac:dyDescent="0.35"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4:26" ht="14.25" customHeight="1" x14ac:dyDescent="0.35"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4:26" ht="14.25" customHeight="1" x14ac:dyDescent="0.35"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4:26" ht="14.25" customHeight="1" x14ac:dyDescent="0.35"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4:26" ht="14.25" customHeight="1" x14ac:dyDescent="0.35"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4:26" ht="14.25" customHeight="1" x14ac:dyDescent="0.35"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4:26" ht="14.25" customHeight="1" x14ac:dyDescent="0.35"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4:26" ht="14.25" customHeight="1" x14ac:dyDescent="0.35"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4:26" ht="14.25" customHeight="1" x14ac:dyDescent="0.35"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4:26" ht="14.25" customHeight="1" x14ac:dyDescent="0.35"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4:26" ht="14.25" customHeight="1" x14ac:dyDescent="0.35"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4:26" ht="14.25" customHeight="1" x14ac:dyDescent="0.35"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4:26" ht="14.25" customHeight="1" x14ac:dyDescent="0.35"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4:26" ht="14.25" customHeight="1" x14ac:dyDescent="0.35"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4:26" ht="14.25" customHeight="1" x14ac:dyDescent="0.35"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4:26" ht="14.25" customHeight="1" x14ac:dyDescent="0.35"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4:26" ht="14.25" customHeight="1" x14ac:dyDescent="0.35"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4:26" ht="14.25" customHeight="1" x14ac:dyDescent="0.35"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4:26" ht="14.25" customHeight="1" x14ac:dyDescent="0.35"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4:26" ht="14.25" customHeight="1" x14ac:dyDescent="0.35"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4:26" ht="14.25" customHeight="1" x14ac:dyDescent="0.35"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4:26" ht="14.25" customHeight="1" x14ac:dyDescent="0.35"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4:26" ht="14.25" customHeight="1" x14ac:dyDescent="0.35"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4:26" ht="14.25" customHeight="1" x14ac:dyDescent="0.35"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4:26" ht="14.25" customHeight="1" x14ac:dyDescent="0.35"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4:26" ht="14.25" customHeight="1" x14ac:dyDescent="0.35"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4:26" ht="14.25" customHeight="1" x14ac:dyDescent="0.35"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4:26" ht="14.25" customHeight="1" x14ac:dyDescent="0.35"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4:26" ht="14.25" customHeight="1" x14ac:dyDescent="0.35"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4:26" ht="14.25" customHeight="1" x14ac:dyDescent="0.35"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4:26" ht="14.25" customHeight="1" x14ac:dyDescent="0.35"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4:26" ht="14.25" customHeight="1" x14ac:dyDescent="0.35"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4:26" ht="14.25" customHeight="1" x14ac:dyDescent="0.35"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4:26" ht="14.25" customHeight="1" x14ac:dyDescent="0.35"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4:26" ht="14.25" customHeight="1" x14ac:dyDescent="0.35"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4:26" ht="14.25" customHeight="1" x14ac:dyDescent="0.35"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4:26" ht="14.25" customHeight="1" x14ac:dyDescent="0.35"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4:26" ht="14.25" customHeight="1" x14ac:dyDescent="0.35"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4:26" ht="14.25" customHeight="1" x14ac:dyDescent="0.35"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4:26" ht="14.25" customHeight="1" x14ac:dyDescent="0.35"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4:26" ht="14.25" customHeight="1" x14ac:dyDescent="0.35"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4:26" ht="14.25" customHeight="1" x14ac:dyDescent="0.35"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4:26" ht="14.25" customHeight="1" x14ac:dyDescent="0.35"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4:26" ht="14.25" customHeight="1" x14ac:dyDescent="0.35"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4:26" ht="14.25" customHeight="1" x14ac:dyDescent="0.35"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4:26" ht="14.25" customHeight="1" x14ac:dyDescent="0.35"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4:26" ht="14.25" customHeight="1" x14ac:dyDescent="0.35"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4:26" ht="14.25" customHeight="1" x14ac:dyDescent="0.35"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4:26" ht="14.25" customHeight="1" x14ac:dyDescent="0.35"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4:26" ht="14.25" customHeight="1" x14ac:dyDescent="0.35"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4:26" ht="14.25" customHeight="1" x14ac:dyDescent="0.35"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4:26" ht="14.25" customHeight="1" x14ac:dyDescent="0.35"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4:26" ht="14.25" customHeight="1" x14ac:dyDescent="0.35"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4:26" ht="14.25" customHeight="1" x14ac:dyDescent="0.35"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4:26" ht="14.25" customHeight="1" x14ac:dyDescent="0.35"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4:26" ht="14.25" customHeight="1" x14ac:dyDescent="0.35"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4:26" ht="14.25" customHeight="1" x14ac:dyDescent="0.35"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4:26" ht="14.25" customHeight="1" x14ac:dyDescent="0.35"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4:26" ht="14.25" customHeight="1" x14ac:dyDescent="0.35"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4:26" ht="14.25" customHeight="1" x14ac:dyDescent="0.35"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4:26" ht="14.25" customHeight="1" x14ac:dyDescent="0.35"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4:26" ht="14.25" customHeight="1" x14ac:dyDescent="0.35"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4:26" ht="14.25" customHeight="1" x14ac:dyDescent="0.35"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4:26" ht="14.25" customHeight="1" x14ac:dyDescent="0.35"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4:26" ht="14.25" customHeight="1" x14ac:dyDescent="0.35"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4:26" ht="14.25" customHeight="1" x14ac:dyDescent="0.35"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4:26" ht="14.25" customHeight="1" x14ac:dyDescent="0.35"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4:26" ht="14.25" customHeight="1" x14ac:dyDescent="0.35"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4:26" ht="14.25" customHeight="1" x14ac:dyDescent="0.35"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4:26" ht="14.25" customHeight="1" x14ac:dyDescent="0.35"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4:26" ht="14.25" customHeight="1" x14ac:dyDescent="0.35"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4:26" ht="14.25" customHeight="1" x14ac:dyDescent="0.35"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4:26" ht="14.25" customHeight="1" x14ac:dyDescent="0.35"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4:26" ht="14.25" customHeight="1" x14ac:dyDescent="0.35"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4:26" ht="14.25" customHeight="1" x14ac:dyDescent="0.35"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4:26" ht="14.25" customHeight="1" x14ac:dyDescent="0.35"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4:26" ht="14.25" customHeight="1" x14ac:dyDescent="0.35"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4:26" ht="14.25" customHeight="1" x14ac:dyDescent="0.35"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4:26" ht="14.25" customHeight="1" x14ac:dyDescent="0.35"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4:26" ht="14.25" customHeight="1" x14ac:dyDescent="0.35"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4:26" ht="14.25" customHeight="1" x14ac:dyDescent="0.35"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4:26" ht="14.25" customHeight="1" x14ac:dyDescent="0.35"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4:26" ht="14.25" customHeight="1" x14ac:dyDescent="0.35"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4:26" ht="14.25" customHeight="1" x14ac:dyDescent="0.35"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4:26" ht="14.25" customHeight="1" x14ac:dyDescent="0.35"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4:26" ht="14.25" customHeight="1" x14ac:dyDescent="0.35"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4:26" ht="14.25" customHeight="1" x14ac:dyDescent="0.35"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4:26" ht="14.25" customHeight="1" x14ac:dyDescent="0.35"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4:26" ht="14.25" customHeight="1" x14ac:dyDescent="0.35"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4:26" ht="14.25" customHeight="1" x14ac:dyDescent="0.35"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4:26" ht="14.25" customHeight="1" x14ac:dyDescent="0.35"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4:26" ht="14.25" customHeight="1" x14ac:dyDescent="0.35"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4:26" ht="14.25" customHeight="1" x14ac:dyDescent="0.35"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4:26" ht="14.25" customHeight="1" x14ac:dyDescent="0.35"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4:26" ht="14.25" customHeight="1" x14ac:dyDescent="0.35"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4:26" ht="14.25" customHeight="1" x14ac:dyDescent="0.35"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4:26" ht="14.25" customHeight="1" x14ac:dyDescent="0.35"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4:26" ht="14.25" customHeight="1" x14ac:dyDescent="0.35"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4:26" ht="14.25" customHeight="1" x14ac:dyDescent="0.35"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4:26" ht="14.25" customHeight="1" x14ac:dyDescent="0.35"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4:26" ht="14.25" customHeight="1" x14ac:dyDescent="0.35"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4:26" ht="14.25" customHeight="1" x14ac:dyDescent="0.35"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4:26" ht="14.25" customHeight="1" x14ac:dyDescent="0.35"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4:26" ht="14.25" customHeight="1" x14ac:dyDescent="0.35"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4:26" ht="14.25" customHeight="1" x14ac:dyDescent="0.35"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4:26" ht="14.25" customHeight="1" x14ac:dyDescent="0.35"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4:26" ht="14.25" customHeight="1" x14ac:dyDescent="0.35"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4:26" ht="14.25" customHeight="1" x14ac:dyDescent="0.35"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4:26" ht="14.25" customHeight="1" x14ac:dyDescent="0.35"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4:26" ht="14.25" customHeight="1" x14ac:dyDescent="0.35"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4:26" ht="14.25" customHeight="1" x14ac:dyDescent="0.35"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4:26" ht="14.25" customHeight="1" x14ac:dyDescent="0.35"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4:26" ht="14.25" customHeight="1" x14ac:dyDescent="0.35"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4:26" ht="14.25" customHeight="1" x14ac:dyDescent="0.35"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4:26" ht="14.25" customHeight="1" x14ac:dyDescent="0.35"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4:26" ht="14.25" customHeight="1" x14ac:dyDescent="0.35"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4:26" ht="14.25" customHeight="1" x14ac:dyDescent="0.35"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4:26" ht="14.25" customHeight="1" x14ac:dyDescent="0.35"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4:26" ht="14.25" customHeight="1" x14ac:dyDescent="0.35"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4:26" ht="14.25" customHeight="1" x14ac:dyDescent="0.35"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4:26" ht="14.25" customHeight="1" x14ac:dyDescent="0.35"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4:26" ht="14.25" customHeight="1" x14ac:dyDescent="0.35"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4:26" ht="14.25" customHeight="1" x14ac:dyDescent="0.35"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4:26" ht="14.25" customHeight="1" x14ac:dyDescent="0.35"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4:26" ht="14.25" customHeight="1" x14ac:dyDescent="0.35"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4:26" ht="14.25" customHeight="1" x14ac:dyDescent="0.35"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4:26" ht="14.25" customHeight="1" x14ac:dyDescent="0.35"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4:26" ht="14.25" customHeight="1" x14ac:dyDescent="0.35"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4:26" ht="14.25" customHeight="1" x14ac:dyDescent="0.35"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4:26" ht="14.25" customHeight="1" x14ac:dyDescent="0.35"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4:26" ht="14.25" customHeight="1" x14ac:dyDescent="0.35"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4:26" ht="14.25" customHeight="1" x14ac:dyDescent="0.35"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4:26" ht="14.25" customHeight="1" x14ac:dyDescent="0.35"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4:26" ht="14.25" customHeight="1" x14ac:dyDescent="0.35"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4:26" ht="14.25" customHeight="1" x14ac:dyDescent="0.35"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4:26" ht="14.25" customHeight="1" x14ac:dyDescent="0.35"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4:26" ht="14.25" customHeight="1" x14ac:dyDescent="0.35"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4:26" ht="14.25" customHeight="1" x14ac:dyDescent="0.35"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4:26" ht="14.25" customHeight="1" x14ac:dyDescent="0.35"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4:26" ht="14.25" customHeight="1" x14ac:dyDescent="0.35"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4:26" ht="14.25" customHeight="1" x14ac:dyDescent="0.35"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4:26" ht="14.25" customHeight="1" x14ac:dyDescent="0.35"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4:26" ht="14.25" customHeight="1" x14ac:dyDescent="0.35"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4:26" ht="14.25" customHeight="1" x14ac:dyDescent="0.35"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4:26" ht="14.25" customHeight="1" x14ac:dyDescent="0.35"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4:26" ht="14.25" customHeight="1" x14ac:dyDescent="0.35"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4:26" ht="14.25" customHeight="1" x14ac:dyDescent="0.35"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4:26" ht="14.25" customHeight="1" x14ac:dyDescent="0.35"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4:26" ht="14.25" customHeight="1" x14ac:dyDescent="0.35"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4:26" ht="14.25" customHeight="1" x14ac:dyDescent="0.35"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4:26" ht="14.25" customHeight="1" x14ac:dyDescent="0.35"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4:26" ht="14.25" customHeight="1" x14ac:dyDescent="0.35"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4:26" ht="14.25" customHeight="1" x14ac:dyDescent="0.35"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4:26" ht="14.25" customHeight="1" x14ac:dyDescent="0.35"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4:26" ht="14.25" customHeight="1" x14ac:dyDescent="0.35"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4:26" ht="14.25" customHeight="1" x14ac:dyDescent="0.35"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4:26" ht="14.25" customHeight="1" x14ac:dyDescent="0.35"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4:26" ht="14.25" customHeight="1" x14ac:dyDescent="0.35"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4:26" ht="14.25" customHeight="1" x14ac:dyDescent="0.35"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4:26" ht="14.25" customHeight="1" x14ac:dyDescent="0.35"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4:26" ht="14.25" customHeight="1" x14ac:dyDescent="0.35"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4:26" ht="14.25" customHeight="1" x14ac:dyDescent="0.35"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4:26" ht="14.25" customHeight="1" x14ac:dyDescent="0.35"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4:26" ht="14.25" customHeight="1" x14ac:dyDescent="0.35"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4:26" ht="14.25" customHeight="1" x14ac:dyDescent="0.35"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4:26" ht="14.25" customHeight="1" x14ac:dyDescent="0.35"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4:26" ht="14.25" customHeight="1" x14ac:dyDescent="0.35"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4:26" ht="14.25" customHeight="1" x14ac:dyDescent="0.35"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4:26" ht="14.25" customHeight="1" x14ac:dyDescent="0.35"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4:26" ht="14.25" customHeight="1" x14ac:dyDescent="0.35"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4:26" ht="14.25" customHeight="1" x14ac:dyDescent="0.35"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4:26" ht="14.25" customHeight="1" x14ac:dyDescent="0.35"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4:26" ht="14.25" customHeight="1" x14ac:dyDescent="0.35"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4:26" ht="14.25" customHeight="1" x14ac:dyDescent="0.35"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4:26" ht="14.25" customHeight="1" x14ac:dyDescent="0.35"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4:26" ht="14.25" customHeight="1" x14ac:dyDescent="0.35"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4:26" ht="14.25" customHeight="1" x14ac:dyDescent="0.35"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4:26" ht="14.25" customHeight="1" x14ac:dyDescent="0.35"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4:26" ht="14.25" customHeight="1" x14ac:dyDescent="0.35"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4:26" ht="14.25" customHeight="1" x14ac:dyDescent="0.35"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4:26" ht="14.25" customHeight="1" x14ac:dyDescent="0.35"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4:26" ht="14.25" customHeight="1" x14ac:dyDescent="0.35"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4:26" ht="14.25" customHeight="1" x14ac:dyDescent="0.35"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4:26" ht="14.25" customHeight="1" x14ac:dyDescent="0.35"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4:26" ht="14.25" customHeight="1" x14ac:dyDescent="0.35"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4:26" ht="14.25" customHeight="1" x14ac:dyDescent="0.35"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4:26" ht="14.25" customHeight="1" x14ac:dyDescent="0.35"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4:26" ht="14.25" customHeight="1" x14ac:dyDescent="0.35"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4:26" ht="14.25" customHeight="1" x14ac:dyDescent="0.35"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4:26" ht="14.25" customHeight="1" x14ac:dyDescent="0.35"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4:26" ht="14.25" customHeight="1" x14ac:dyDescent="0.35"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4:26" ht="14.25" customHeight="1" x14ac:dyDescent="0.35"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4:26" ht="14.25" customHeight="1" x14ac:dyDescent="0.35"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4:26" ht="14.25" customHeight="1" x14ac:dyDescent="0.35"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4:26" ht="14.25" customHeight="1" x14ac:dyDescent="0.35"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4:26" ht="14.25" customHeight="1" x14ac:dyDescent="0.35"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4:26" ht="14.25" customHeight="1" x14ac:dyDescent="0.35"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4:26" ht="14.25" customHeight="1" x14ac:dyDescent="0.35"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4:26" ht="14.25" customHeight="1" x14ac:dyDescent="0.35"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4:26" ht="14.25" customHeight="1" x14ac:dyDescent="0.35"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4:26" ht="14.25" customHeight="1" x14ac:dyDescent="0.35"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4:26" ht="14.25" customHeight="1" x14ac:dyDescent="0.35"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4:26" ht="14.25" customHeight="1" x14ac:dyDescent="0.35"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4:26" ht="14.25" customHeight="1" x14ac:dyDescent="0.35"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4:26" ht="14.25" customHeight="1" x14ac:dyDescent="0.35"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4:26" ht="14.25" customHeight="1" x14ac:dyDescent="0.35"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4:26" ht="14.25" customHeight="1" x14ac:dyDescent="0.35"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4:26" ht="14.25" customHeight="1" x14ac:dyDescent="0.35"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4:26" ht="14.25" customHeight="1" x14ac:dyDescent="0.35"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4:26" ht="14.25" customHeight="1" x14ac:dyDescent="0.35"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4:26" ht="14.25" customHeight="1" x14ac:dyDescent="0.35"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4:26" ht="14.25" customHeight="1" x14ac:dyDescent="0.35"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4:26" ht="14.25" customHeight="1" x14ac:dyDescent="0.35"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4:26" ht="14.25" customHeight="1" x14ac:dyDescent="0.35"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4:26" ht="14.25" customHeight="1" x14ac:dyDescent="0.35"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4:26" ht="14.25" customHeight="1" x14ac:dyDescent="0.35"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4:26" ht="14.25" customHeight="1" x14ac:dyDescent="0.35"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4:26" ht="14.25" customHeight="1" x14ac:dyDescent="0.35"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4:26" ht="14.25" customHeight="1" x14ac:dyDescent="0.35"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4:26" ht="14.25" customHeight="1" x14ac:dyDescent="0.35"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4:26" ht="14.25" customHeight="1" x14ac:dyDescent="0.35"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4:26" ht="14.25" customHeight="1" x14ac:dyDescent="0.35"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4:26" ht="14.25" customHeight="1" x14ac:dyDescent="0.35"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4:26" ht="14.25" customHeight="1" x14ac:dyDescent="0.35"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4:26" ht="14.25" customHeight="1" x14ac:dyDescent="0.35"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4:26" ht="14.25" customHeight="1" x14ac:dyDescent="0.35"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4:26" ht="14.25" customHeight="1" x14ac:dyDescent="0.35"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4:26" ht="14.25" customHeight="1" x14ac:dyDescent="0.35"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4:26" ht="14.25" customHeight="1" x14ac:dyDescent="0.35"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4:26" ht="14.25" customHeight="1" x14ac:dyDescent="0.35"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4:26" ht="14.25" customHeight="1" x14ac:dyDescent="0.35"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4:26" ht="14.25" customHeight="1" x14ac:dyDescent="0.35"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4:26" ht="14.25" customHeight="1" x14ac:dyDescent="0.35"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4:26" ht="14.25" customHeight="1" x14ac:dyDescent="0.35"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4:26" ht="14.25" customHeight="1" x14ac:dyDescent="0.35"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4:26" ht="14.25" customHeight="1" x14ac:dyDescent="0.35"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4:26" ht="14.25" customHeight="1" x14ac:dyDescent="0.35"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4:26" ht="14.25" customHeight="1" x14ac:dyDescent="0.35"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4:26" ht="14.25" customHeight="1" x14ac:dyDescent="0.35"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4:26" ht="14.25" customHeight="1" x14ac:dyDescent="0.35"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4:26" ht="14.25" customHeight="1" x14ac:dyDescent="0.35"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4:26" ht="14.25" customHeight="1" x14ac:dyDescent="0.35"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4:26" ht="14.25" customHeight="1" x14ac:dyDescent="0.35"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4:26" ht="14.25" customHeight="1" x14ac:dyDescent="0.35"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4:26" ht="14.25" customHeight="1" x14ac:dyDescent="0.35"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4:26" ht="14.25" customHeight="1" x14ac:dyDescent="0.35"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4:26" ht="14.25" customHeight="1" x14ac:dyDescent="0.35"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4:26" ht="14.25" customHeight="1" x14ac:dyDescent="0.35"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4:26" ht="14.25" customHeight="1" x14ac:dyDescent="0.35"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4:26" ht="14.25" customHeight="1" x14ac:dyDescent="0.35"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4:26" ht="14.25" customHeight="1" x14ac:dyDescent="0.35"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4:26" ht="14.25" customHeight="1" x14ac:dyDescent="0.35"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4:26" ht="14.25" customHeight="1" x14ac:dyDescent="0.35"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4:26" ht="14.25" customHeight="1" x14ac:dyDescent="0.35"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4:26" ht="14.25" customHeight="1" x14ac:dyDescent="0.35"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4:26" ht="14.25" customHeight="1" x14ac:dyDescent="0.35"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4:26" ht="14.25" customHeight="1" x14ac:dyDescent="0.35"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4:26" ht="14.25" customHeight="1" x14ac:dyDescent="0.35"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4:26" ht="14.25" customHeight="1" x14ac:dyDescent="0.35"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4:26" ht="14.25" customHeight="1" x14ac:dyDescent="0.35"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4:26" ht="14.25" customHeight="1" x14ac:dyDescent="0.35"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4:26" ht="14.25" customHeight="1" x14ac:dyDescent="0.35"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4:26" ht="14.25" customHeight="1" x14ac:dyDescent="0.35"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4:26" ht="14.25" customHeight="1" x14ac:dyDescent="0.35"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4:26" ht="14.25" customHeight="1" x14ac:dyDescent="0.35"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4:26" ht="14.25" customHeight="1" x14ac:dyDescent="0.35"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4:26" ht="14.25" customHeight="1" x14ac:dyDescent="0.35"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4:26" ht="14.25" customHeight="1" x14ac:dyDescent="0.35"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4:26" ht="14.25" customHeight="1" x14ac:dyDescent="0.35"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4:26" ht="14.25" customHeight="1" x14ac:dyDescent="0.35"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4:26" ht="14.25" customHeight="1" x14ac:dyDescent="0.35"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4:26" ht="14.25" customHeight="1" x14ac:dyDescent="0.35"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4:26" ht="14.25" customHeight="1" x14ac:dyDescent="0.35"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4:26" ht="14.25" customHeight="1" x14ac:dyDescent="0.35"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4:26" ht="14.25" customHeight="1" x14ac:dyDescent="0.35"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4:26" ht="14.25" customHeight="1" x14ac:dyDescent="0.35"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4:26" ht="14.25" customHeight="1" x14ac:dyDescent="0.35"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4:26" ht="14.25" customHeight="1" x14ac:dyDescent="0.35"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4:26" ht="14.25" customHeight="1" x14ac:dyDescent="0.35"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4:26" ht="14.25" customHeight="1" x14ac:dyDescent="0.35"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4:26" ht="14.25" customHeight="1" x14ac:dyDescent="0.35"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4:26" ht="14.25" customHeight="1" x14ac:dyDescent="0.35"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4:26" ht="14.25" customHeight="1" x14ac:dyDescent="0.35"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4:26" ht="14.25" customHeight="1" x14ac:dyDescent="0.35"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4:26" ht="14.25" customHeight="1" x14ac:dyDescent="0.35"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4:26" ht="14.25" customHeight="1" x14ac:dyDescent="0.35"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4:26" ht="14.25" customHeight="1" x14ac:dyDescent="0.35"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4:26" ht="14.25" customHeight="1" x14ac:dyDescent="0.35"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4:26" ht="14.25" customHeight="1" x14ac:dyDescent="0.35"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4:26" ht="14.25" customHeight="1" x14ac:dyDescent="0.35"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4:26" ht="14.25" customHeight="1" x14ac:dyDescent="0.35"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4:26" ht="14.25" customHeight="1" x14ac:dyDescent="0.35"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4:26" ht="14.25" customHeight="1" x14ac:dyDescent="0.35"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4:26" ht="14.25" customHeight="1" x14ac:dyDescent="0.35"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4:26" ht="14.25" customHeight="1" x14ac:dyDescent="0.35"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4:26" ht="14.25" customHeight="1" x14ac:dyDescent="0.35"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4:26" ht="14.25" customHeight="1" x14ac:dyDescent="0.35"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4:26" ht="14.25" customHeight="1" x14ac:dyDescent="0.35"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4:26" ht="14.25" customHeight="1" x14ac:dyDescent="0.35"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4:26" ht="14.25" customHeight="1" x14ac:dyDescent="0.35"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4:26" ht="14.25" customHeight="1" x14ac:dyDescent="0.35"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4:26" ht="14.25" customHeight="1" x14ac:dyDescent="0.35"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4:26" ht="14.25" customHeight="1" x14ac:dyDescent="0.35"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4:26" ht="14.25" customHeight="1" x14ac:dyDescent="0.35"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4:26" ht="14.25" customHeight="1" x14ac:dyDescent="0.35"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4:26" ht="14.25" customHeight="1" x14ac:dyDescent="0.35"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4:26" ht="14.25" customHeight="1" x14ac:dyDescent="0.35"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4:26" ht="14.25" customHeight="1" x14ac:dyDescent="0.35"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4:26" ht="14.25" customHeight="1" x14ac:dyDescent="0.35"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4:26" ht="14.25" customHeight="1" x14ac:dyDescent="0.35"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4:26" ht="14.25" customHeight="1" x14ac:dyDescent="0.35"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4:26" ht="14.25" customHeight="1" x14ac:dyDescent="0.35"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4:26" ht="14.25" customHeight="1" x14ac:dyDescent="0.35"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4:26" ht="14.25" customHeight="1" x14ac:dyDescent="0.35"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4:26" ht="14.25" customHeight="1" x14ac:dyDescent="0.35"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4:26" ht="14.25" customHeight="1" x14ac:dyDescent="0.35"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4:26" ht="14.25" customHeight="1" x14ac:dyDescent="0.35"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4:26" ht="14.25" customHeight="1" x14ac:dyDescent="0.35"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4:26" ht="14.25" customHeight="1" x14ac:dyDescent="0.35"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4:26" ht="14.25" customHeight="1" x14ac:dyDescent="0.35"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4:26" ht="14.25" customHeight="1" x14ac:dyDescent="0.35"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4:26" ht="14.25" customHeight="1" x14ac:dyDescent="0.35"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4:26" ht="14.25" customHeight="1" x14ac:dyDescent="0.35"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4:26" ht="14.25" customHeight="1" x14ac:dyDescent="0.35"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4:26" ht="14.25" customHeight="1" x14ac:dyDescent="0.35"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4:26" ht="14.25" customHeight="1" x14ac:dyDescent="0.35"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4:26" ht="14.25" customHeight="1" x14ac:dyDescent="0.35"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4:26" ht="14.25" customHeight="1" x14ac:dyDescent="0.35"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4:26" ht="14.25" customHeight="1" x14ac:dyDescent="0.35"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4:26" ht="14.25" customHeight="1" x14ac:dyDescent="0.35"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4:26" ht="14.25" customHeight="1" x14ac:dyDescent="0.35"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4:26" ht="14.25" customHeight="1" x14ac:dyDescent="0.35"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4:26" ht="14.25" customHeight="1" x14ac:dyDescent="0.35"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4:26" ht="14.25" customHeight="1" x14ac:dyDescent="0.35"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4:26" ht="14.25" customHeight="1" x14ac:dyDescent="0.35"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4:26" ht="14.25" customHeight="1" x14ac:dyDescent="0.35"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4:26" ht="14.25" customHeight="1" x14ac:dyDescent="0.35"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4:26" ht="14.25" customHeight="1" x14ac:dyDescent="0.35"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4:26" ht="14.25" customHeight="1" x14ac:dyDescent="0.35"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4:26" ht="14.25" customHeight="1" x14ac:dyDescent="0.35"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4:26" ht="14.25" customHeight="1" x14ac:dyDescent="0.35"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4:26" ht="14.25" customHeight="1" x14ac:dyDescent="0.35"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4:26" ht="14.25" customHeight="1" x14ac:dyDescent="0.35"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4:26" ht="14.25" customHeight="1" x14ac:dyDescent="0.35"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4:26" ht="14.25" customHeight="1" x14ac:dyDescent="0.35"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4:26" ht="14.25" customHeight="1" x14ac:dyDescent="0.35"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4:26" ht="14.25" customHeight="1" x14ac:dyDescent="0.35"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4:26" ht="14.25" customHeight="1" x14ac:dyDescent="0.35"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4:26" ht="14.25" customHeight="1" x14ac:dyDescent="0.35"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4:26" ht="14.25" customHeight="1" x14ac:dyDescent="0.35"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4:26" ht="14.25" customHeight="1" x14ac:dyDescent="0.35"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4:26" ht="14.25" customHeight="1" x14ac:dyDescent="0.35"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4:26" ht="14.25" customHeight="1" x14ac:dyDescent="0.35"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4:26" ht="14.25" customHeight="1" x14ac:dyDescent="0.35"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4:26" ht="14.25" customHeight="1" x14ac:dyDescent="0.35"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4:26" ht="14.25" customHeight="1" x14ac:dyDescent="0.35"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4:26" ht="14.25" customHeight="1" x14ac:dyDescent="0.35"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4:26" ht="14.25" customHeight="1" x14ac:dyDescent="0.35"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4:26" ht="14.25" customHeight="1" x14ac:dyDescent="0.35"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4:26" ht="14.25" customHeight="1" x14ac:dyDescent="0.35"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4:26" ht="14.25" customHeight="1" x14ac:dyDescent="0.35"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4:26" ht="14.25" customHeight="1" x14ac:dyDescent="0.35"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4:26" ht="14.25" customHeight="1" x14ac:dyDescent="0.35"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4:26" ht="14.25" customHeight="1" x14ac:dyDescent="0.35"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4:26" ht="14.25" customHeight="1" x14ac:dyDescent="0.35"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4:26" ht="14.25" customHeight="1" x14ac:dyDescent="0.35"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4:26" ht="14.25" customHeight="1" x14ac:dyDescent="0.35"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4:26" ht="14.25" customHeight="1" x14ac:dyDescent="0.35"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4:26" ht="14.25" customHeight="1" x14ac:dyDescent="0.35"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4:26" ht="14.25" customHeight="1" x14ac:dyDescent="0.35"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4:26" ht="14.25" customHeight="1" x14ac:dyDescent="0.35"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4:26" ht="14.25" customHeight="1" x14ac:dyDescent="0.35"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4:26" ht="14.25" customHeight="1" x14ac:dyDescent="0.35"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4:26" ht="14.25" customHeight="1" x14ac:dyDescent="0.35"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4:26" ht="14.25" customHeight="1" x14ac:dyDescent="0.35"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4:26" ht="14.25" customHeight="1" x14ac:dyDescent="0.35"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4:26" ht="14.25" customHeight="1" x14ac:dyDescent="0.35"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4:26" ht="14.25" customHeight="1" x14ac:dyDescent="0.35"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4:26" ht="14.25" customHeight="1" x14ac:dyDescent="0.35"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4:26" ht="14.25" customHeight="1" x14ac:dyDescent="0.35"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4:26" ht="14.25" customHeight="1" x14ac:dyDescent="0.35"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4:26" ht="14.25" customHeight="1" x14ac:dyDescent="0.35"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4:26" ht="14.25" customHeight="1" x14ac:dyDescent="0.35"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4:26" ht="14.25" customHeight="1" x14ac:dyDescent="0.35"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4:26" ht="14.25" customHeight="1" x14ac:dyDescent="0.35"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4:26" ht="14.25" customHeight="1" x14ac:dyDescent="0.35"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4:26" ht="14.25" customHeight="1" x14ac:dyDescent="0.35"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4:26" ht="14.25" customHeight="1" x14ac:dyDescent="0.35"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4:26" ht="14.25" customHeight="1" x14ac:dyDescent="0.35"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4:26" ht="14.25" customHeight="1" x14ac:dyDescent="0.35"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4:26" ht="14.25" customHeight="1" x14ac:dyDescent="0.35"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4:26" ht="14.25" customHeight="1" x14ac:dyDescent="0.35"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4:26" ht="14.25" customHeight="1" x14ac:dyDescent="0.35"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4:26" ht="14.25" customHeight="1" x14ac:dyDescent="0.35"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4:26" ht="14.25" customHeight="1" x14ac:dyDescent="0.35"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4:26" ht="14.25" customHeight="1" x14ac:dyDescent="0.35"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4:26" ht="14.25" customHeight="1" x14ac:dyDescent="0.35"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4:26" ht="14.25" customHeight="1" x14ac:dyDescent="0.35"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4:26" ht="14.25" customHeight="1" x14ac:dyDescent="0.35"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4:26" ht="14.25" customHeight="1" x14ac:dyDescent="0.35"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4:26" ht="14.25" customHeight="1" x14ac:dyDescent="0.35"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4:26" ht="14.25" customHeight="1" x14ac:dyDescent="0.35"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4:26" ht="14.25" customHeight="1" x14ac:dyDescent="0.35"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4:26" ht="14.25" customHeight="1" x14ac:dyDescent="0.35"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4:26" ht="14.25" customHeight="1" x14ac:dyDescent="0.35"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4:26" ht="14.25" customHeight="1" x14ac:dyDescent="0.35"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4:26" ht="14.25" customHeight="1" x14ac:dyDescent="0.35"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4:26" ht="14.25" customHeight="1" x14ac:dyDescent="0.35"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4:26" ht="14.25" customHeight="1" x14ac:dyDescent="0.35"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4:26" ht="14.25" customHeight="1" x14ac:dyDescent="0.35"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4:26" ht="14.25" customHeight="1" x14ac:dyDescent="0.35"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4:26" ht="14.25" customHeight="1" x14ac:dyDescent="0.35"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4:26" ht="14.25" customHeight="1" x14ac:dyDescent="0.35"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4:26" ht="14.25" customHeight="1" x14ac:dyDescent="0.35"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4:26" ht="14.25" customHeight="1" x14ac:dyDescent="0.35"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4:26" ht="14.25" customHeight="1" x14ac:dyDescent="0.35"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4:26" ht="14.25" customHeight="1" x14ac:dyDescent="0.35"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4:26" ht="14.25" customHeight="1" x14ac:dyDescent="0.35"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4:26" ht="14.25" customHeight="1" x14ac:dyDescent="0.35"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4:26" ht="14.25" customHeight="1" x14ac:dyDescent="0.35"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4:26" ht="14.25" customHeight="1" x14ac:dyDescent="0.35"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4:26" ht="14.25" customHeight="1" x14ac:dyDescent="0.35"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4:26" ht="14.25" customHeight="1" x14ac:dyDescent="0.35"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4:26" ht="14.25" customHeight="1" x14ac:dyDescent="0.35"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4:26" ht="14.25" customHeight="1" x14ac:dyDescent="0.35"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4:26" ht="14.25" customHeight="1" x14ac:dyDescent="0.35"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4:26" ht="14.25" customHeight="1" x14ac:dyDescent="0.35"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4:26" ht="14.25" customHeight="1" x14ac:dyDescent="0.35"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4:26" ht="14.25" customHeight="1" x14ac:dyDescent="0.35"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4:26" ht="14.25" customHeight="1" x14ac:dyDescent="0.35"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4:26" ht="14.25" customHeight="1" x14ac:dyDescent="0.35"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4:26" ht="14.25" customHeight="1" x14ac:dyDescent="0.35"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4:26" ht="14.25" customHeight="1" x14ac:dyDescent="0.35"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4:26" ht="14.25" customHeight="1" x14ac:dyDescent="0.35"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4:26" ht="14.25" customHeight="1" x14ac:dyDescent="0.35"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4:26" ht="14.25" customHeight="1" x14ac:dyDescent="0.35"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4:26" ht="14.25" customHeight="1" x14ac:dyDescent="0.35"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4:26" ht="14.25" customHeight="1" x14ac:dyDescent="0.35"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4:26" ht="14.25" customHeight="1" x14ac:dyDescent="0.35"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4:26" ht="14.25" customHeight="1" x14ac:dyDescent="0.35"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4:26" ht="14.25" customHeight="1" x14ac:dyDescent="0.35"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4:26" ht="14.25" customHeight="1" x14ac:dyDescent="0.35"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4:26" ht="14.25" customHeight="1" x14ac:dyDescent="0.35"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4:26" ht="14.25" customHeight="1" x14ac:dyDescent="0.35"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4:26" ht="14.25" customHeight="1" x14ac:dyDescent="0.35"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4:26" ht="14.25" customHeight="1" x14ac:dyDescent="0.35"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4:26" ht="14.25" customHeight="1" x14ac:dyDescent="0.35"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4:26" ht="14.25" customHeight="1" x14ac:dyDescent="0.35"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4:26" ht="14.25" customHeight="1" x14ac:dyDescent="0.35"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4:26" ht="14.25" customHeight="1" x14ac:dyDescent="0.35"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4:26" ht="14.25" customHeight="1" x14ac:dyDescent="0.35"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4:26" ht="14.25" customHeight="1" x14ac:dyDescent="0.35"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4:26" ht="14.25" customHeight="1" x14ac:dyDescent="0.35"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4:26" ht="14.25" customHeight="1" x14ac:dyDescent="0.35"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4:26" ht="14.25" customHeight="1" x14ac:dyDescent="0.35"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4:26" ht="14.25" customHeight="1" x14ac:dyDescent="0.35"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4:26" ht="14.25" customHeight="1" x14ac:dyDescent="0.35"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4:26" ht="14.25" customHeight="1" x14ac:dyDescent="0.35"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4:26" ht="14.25" customHeight="1" x14ac:dyDescent="0.35"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4:26" ht="14.25" customHeight="1" x14ac:dyDescent="0.35"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4:26" ht="14.25" customHeight="1" x14ac:dyDescent="0.35"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4:26" ht="14.25" customHeight="1" x14ac:dyDescent="0.35"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4:26" ht="14.25" customHeight="1" x14ac:dyDescent="0.35"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4:26" ht="14.25" customHeight="1" x14ac:dyDescent="0.35"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4:26" ht="14.25" customHeight="1" x14ac:dyDescent="0.35"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4:26" ht="14.25" customHeight="1" x14ac:dyDescent="0.35"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4:26" ht="14.25" customHeight="1" x14ac:dyDescent="0.35"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4:26" ht="14.25" customHeight="1" x14ac:dyDescent="0.35"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4:26" ht="14.25" customHeight="1" x14ac:dyDescent="0.35"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4:26" ht="14.25" customHeight="1" x14ac:dyDescent="0.35"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4:26" ht="14.25" customHeight="1" x14ac:dyDescent="0.35"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4:26" ht="14.25" customHeight="1" x14ac:dyDescent="0.35"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4:26" ht="14.25" customHeight="1" x14ac:dyDescent="0.35"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4:26" ht="14.25" customHeight="1" x14ac:dyDescent="0.35"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4:26" ht="14.25" customHeight="1" x14ac:dyDescent="0.35"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4:26" ht="14.25" customHeight="1" x14ac:dyDescent="0.35"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4:26" ht="14.25" customHeight="1" x14ac:dyDescent="0.35"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4:26" ht="14.25" customHeight="1" x14ac:dyDescent="0.35"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4:26" ht="14.25" customHeight="1" x14ac:dyDescent="0.35"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4:26" ht="14.25" customHeight="1" x14ac:dyDescent="0.35"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4:26" ht="14.25" customHeight="1" x14ac:dyDescent="0.35"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4:26" ht="14.25" customHeight="1" x14ac:dyDescent="0.35"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4:26" ht="14.25" customHeight="1" x14ac:dyDescent="0.35"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4:26" ht="14.25" customHeight="1" x14ac:dyDescent="0.35"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4:26" ht="14.25" customHeight="1" x14ac:dyDescent="0.35"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4:26" ht="14.25" customHeight="1" x14ac:dyDescent="0.35"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4:26" ht="14.25" customHeight="1" x14ac:dyDescent="0.35"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4:26" ht="14.25" customHeight="1" x14ac:dyDescent="0.35"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4:26" ht="14.25" customHeight="1" x14ac:dyDescent="0.35"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4:26" ht="14.25" customHeight="1" x14ac:dyDescent="0.35"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4:26" ht="14.25" customHeight="1" x14ac:dyDescent="0.35"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4:26" ht="14.25" customHeight="1" x14ac:dyDescent="0.35"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4:26" ht="14.25" customHeight="1" x14ac:dyDescent="0.35"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4:26" ht="14.25" customHeight="1" x14ac:dyDescent="0.35"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4:26" ht="14.25" customHeight="1" x14ac:dyDescent="0.35"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4:26" ht="14.25" customHeight="1" x14ac:dyDescent="0.35"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4:26" ht="14.25" customHeight="1" x14ac:dyDescent="0.35"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4:26" ht="14.25" customHeight="1" x14ac:dyDescent="0.35"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4:26" ht="14.25" customHeight="1" x14ac:dyDescent="0.35"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4:26" ht="14.25" customHeight="1" x14ac:dyDescent="0.35"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4:26" ht="14.25" customHeight="1" x14ac:dyDescent="0.35"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4:26" ht="14.25" customHeight="1" x14ac:dyDescent="0.35"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4:26" ht="14.25" customHeight="1" x14ac:dyDescent="0.35"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4:26" ht="14.25" customHeight="1" x14ac:dyDescent="0.35"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4:26" ht="14.25" customHeight="1" x14ac:dyDescent="0.35"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4:26" ht="14.25" customHeight="1" x14ac:dyDescent="0.35"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4:26" ht="14.25" customHeight="1" x14ac:dyDescent="0.35"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4:26" ht="14.25" customHeight="1" x14ac:dyDescent="0.35"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4:26" ht="14.25" customHeight="1" x14ac:dyDescent="0.35"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4:26" ht="14.25" customHeight="1" x14ac:dyDescent="0.35"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4:26" ht="14.25" customHeight="1" x14ac:dyDescent="0.35"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4:26" ht="14.25" customHeight="1" x14ac:dyDescent="0.35"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4:26" ht="14.25" customHeight="1" x14ac:dyDescent="0.35"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4:26" ht="14.25" customHeight="1" x14ac:dyDescent="0.35"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4:26" ht="14.25" customHeight="1" x14ac:dyDescent="0.35"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4:26" ht="14.25" customHeight="1" x14ac:dyDescent="0.35"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4:26" ht="14.25" customHeight="1" x14ac:dyDescent="0.35"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4:26" ht="14.25" customHeight="1" x14ac:dyDescent="0.35"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4:26" ht="14.25" customHeight="1" x14ac:dyDescent="0.35"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4:26" ht="14.25" customHeight="1" x14ac:dyDescent="0.35"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4:26" ht="14.25" customHeight="1" x14ac:dyDescent="0.35"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4:26" ht="14.25" customHeight="1" x14ac:dyDescent="0.35"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4:26" ht="14.25" customHeight="1" x14ac:dyDescent="0.35"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4:26" ht="14.25" customHeight="1" x14ac:dyDescent="0.35"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4:26" ht="14.25" customHeight="1" x14ac:dyDescent="0.35"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4:26" ht="14.25" customHeight="1" x14ac:dyDescent="0.35"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4:26" ht="14.25" customHeight="1" x14ac:dyDescent="0.35"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4:26" ht="14.25" customHeight="1" x14ac:dyDescent="0.35"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4:26" ht="14.25" customHeight="1" x14ac:dyDescent="0.35"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4:26" ht="14.25" customHeight="1" x14ac:dyDescent="0.35"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4:26" ht="14.25" customHeight="1" x14ac:dyDescent="0.35"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4:26" ht="14.25" customHeight="1" x14ac:dyDescent="0.35"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4:26" ht="14.25" customHeight="1" x14ac:dyDescent="0.35"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4:26" ht="14.25" customHeight="1" x14ac:dyDescent="0.35"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4:26" ht="14.25" customHeight="1" x14ac:dyDescent="0.35"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4:26" ht="14.25" customHeight="1" x14ac:dyDescent="0.35"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4:26" ht="14.25" customHeight="1" x14ac:dyDescent="0.35"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4:26" ht="14.25" customHeight="1" x14ac:dyDescent="0.35"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4:26" ht="14.25" customHeight="1" x14ac:dyDescent="0.35"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4:26" ht="14.25" customHeight="1" x14ac:dyDescent="0.35"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4:26" ht="14.25" customHeight="1" x14ac:dyDescent="0.35"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4:26" ht="14.25" customHeight="1" x14ac:dyDescent="0.35"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4:26" ht="14.25" customHeight="1" x14ac:dyDescent="0.35"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4:26" ht="14.25" customHeight="1" x14ac:dyDescent="0.35"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4:26" ht="14.25" customHeight="1" x14ac:dyDescent="0.35"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4:26" ht="14.25" customHeight="1" x14ac:dyDescent="0.35"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4:26" ht="14.25" customHeight="1" x14ac:dyDescent="0.35"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4:26" ht="14.25" customHeight="1" x14ac:dyDescent="0.35"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4:26" ht="14.25" customHeight="1" x14ac:dyDescent="0.35"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4:26" ht="14.25" customHeight="1" x14ac:dyDescent="0.35"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4:26" ht="14.25" customHeight="1" x14ac:dyDescent="0.35"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4:26" ht="14.25" customHeight="1" x14ac:dyDescent="0.35"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4:26" ht="14.25" customHeight="1" x14ac:dyDescent="0.35"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4:26" ht="14.25" customHeight="1" x14ac:dyDescent="0.35"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4:26" ht="14.25" customHeight="1" x14ac:dyDescent="0.35"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4:26" ht="14.25" customHeight="1" x14ac:dyDescent="0.35"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4:26" ht="14.25" customHeight="1" x14ac:dyDescent="0.35"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4:26" ht="14.25" customHeight="1" x14ac:dyDescent="0.35"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4:26" ht="14.25" customHeight="1" x14ac:dyDescent="0.35"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4:26" ht="14.25" customHeight="1" x14ac:dyDescent="0.35"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4:26" ht="14.25" customHeight="1" x14ac:dyDescent="0.35"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4:26" ht="14.25" customHeight="1" x14ac:dyDescent="0.35"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4:26" ht="14.25" customHeight="1" x14ac:dyDescent="0.35"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4:26" ht="14.25" customHeight="1" x14ac:dyDescent="0.35"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4:26" ht="14.25" customHeight="1" x14ac:dyDescent="0.35"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4:26" ht="14.25" customHeight="1" x14ac:dyDescent="0.35"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4:26" ht="14.25" customHeight="1" x14ac:dyDescent="0.35"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4:26" ht="14.25" customHeight="1" x14ac:dyDescent="0.35"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4:26" ht="14.25" customHeight="1" x14ac:dyDescent="0.35"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4:26" ht="14.25" customHeight="1" x14ac:dyDescent="0.35"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4:26" ht="14.25" customHeight="1" x14ac:dyDescent="0.35"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4:26" ht="14.25" customHeight="1" x14ac:dyDescent="0.35"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4:26" ht="14.25" customHeight="1" x14ac:dyDescent="0.35"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4:26" ht="14.25" customHeight="1" x14ac:dyDescent="0.35"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4:26" ht="14.25" customHeight="1" x14ac:dyDescent="0.35"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4:26" ht="14.25" customHeight="1" x14ac:dyDescent="0.35"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4:26" ht="14.25" customHeight="1" x14ac:dyDescent="0.35"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4:26" ht="14.25" customHeight="1" x14ac:dyDescent="0.35"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4:26" ht="14.25" customHeight="1" x14ac:dyDescent="0.35"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4:26" ht="14.25" customHeight="1" x14ac:dyDescent="0.35"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4:26" ht="14.25" customHeight="1" x14ac:dyDescent="0.35"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4:26" ht="14.25" customHeight="1" x14ac:dyDescent="0.35"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4:26" ht="14.25" customHeight="1" x14ac:dyDescent="0.35"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4:26" ht="14.25" customHeight="1" x14ac:dyDescent="0.35"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4:26" ht="14.25" customHeight="1" x14ac:dyDescent="0.35"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4:26" ht="14.25" customHeight="1" x14ac:dyDescent="0.35"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4:26" ht="14.25" customHeight="1" x14ac:dyDescent="0.35"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4:26" ht="14.25" customHeight="1" x14ac:dyDescent="0.35"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4:26" ht="14.25" customHeight="1" x14ac:dyDescent="0.35"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4:26" ht="14.25" customHeight="1" x14ac:dyDescent="0.35"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4:26" ht="14.25" customHeight="1" x14ac:dyDescent="0.35"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4:26" ht="14.25" customHeight="1" x14ac:dyDescent="0.35"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4:26" ht="14.25" customHeight="1" x14ac:dyDescent="0.35"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4:26" ht="14.25" customHeight="1" x14ac:dyDescent="0.35"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4:26" ht="14.25" customHeight="1" x14ac:dyDescent="0.35"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4:26" ht="14.25" customHeight="1" x14ac:dyDescent="0.35"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4:26" ht="14.25" customHeight="1" x14ac:dyDescent="0.35"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4:26" ht="14.25" customHeight="1" x14ac:dyDescent="0.35"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4:26" ht="14.25" customHeight="1" x14ac:dyDescent="0.35"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4:26" ht="14.25" customHeight="1" x14ac:dyDescent="0.35"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4:26" ht="14.25" customHeight="1" x14ac:dyDescent="0.35"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4:26" ht="14.25" customHeight="1" x14ac:dyDescent="0.35"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4:26" ht="14.25" customHeight="1" x14ac:dyDescent="0.35"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4:26" ht="14.25" customHeight="1" x14ac:dyDescent="0.35"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4:26" ht="14.25" customHeight="1" x14ac:dyDescent="0.35"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4:26" ht="14.25" customHeight="1" x14ac:dyDescent="0.35"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4:26" ht="14.25" customHeight="1" x14ac:dyDescent="0.35"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4:26" ht="14.25" customHeight="1" x14ac:dyDescent="0.35"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4:26" ht="14.25" customHeight="1" x14ac:dyDescent="0.35"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4:26" ht="14.25" customHeight="1" x14ac:dyDescent="0.35"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4:26" ht="14.25" customHeight="1" x14ac:dyDescent="0.35"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4:26" ht="14.25" customHeight="1" x14ac:dyDescent="0.35"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4:26" ht="14.25" customHeight="1" x14ac:dyDescent="0.35"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4:26" ht="14.25" customHeight="1" x14ac:dyDescent="0.35"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4:26" ht="14.25" customHeight="1" x14ac:dyDescent="0.35"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4:26" ht="14.25" customHeight="1" x14ac:dyDescent="0.35"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4:26" ht="14.25" customHeight="1" x14ac:dyDescent="0.35"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4:26" ht="14.25" customHeight="1" x14ac:dyDescent="0.35"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4:26" ht="14.25" customHeight="1" x14ac:dyDescent="0.35"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4:26" ht="14.25" customHeight="1" x14ac:dyDescent="0.35"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4:26" ht="14.25" customHeight="1" x14ac:dyDescent="0.35"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4:26" ht="14.25" customHeight="1" x14ac:dyDescent="0.35"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4:26" ht="14.25" customHeight="1" x14ac:dyDescent="0.35"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4:26" ht="14.25" customHeight="1" x14ac:dyDescent="0.35"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4:26" ht="14.25" customHeight="1" x14ac:dyDescent="0.35"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4:26" ht="14.25" customHeight="1" x14ac:dyDescent="0.35"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4:26" ht="14.25" customHeight="1" x14ac:dyDescent="0.35"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4:26" ht="14.25" customHeight="1" x14ac:dyDescent="0.35"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4:26" ht="14.25" customHeight="1" x14ac:dyDescent="0.35"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4:26" ht="14.25" customHeight="1" x14ac:dyDescent="0.35"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4:26" ht="14.25" customHeight="1" x14ac:dyDescent="0.35"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4:26" ht="14.25" customHeight="1" x14ac:dyDescent="0.35"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4:26" ht="14.25" customHeight="1" x14ac:dyDescent="0.35"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4:26" ht="14.25" customHeight="1" x14ac:dyDescent="0.35"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4:26" ht="14.25" customHeight="1" x14ac:dyDescent="0.35"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4:26" ht="14.25" customHeight="1" x14ac:dyDescent="0.35"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4:26" ht="14.25" customHeight="1" x14ac:dyDescent="0.35"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4:26" ht="14.25" customHeight="1" x14ac:dyDescent="0.35"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4:26" ht="14.25" customHeight="1" x14ac:dyDescent="0.35"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4:26" ht="14.25" customHeight="1" x14ac:dyDescent="0.35"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4:26" ht="14.25" customHeight="1" x14ac:dyDescent="0.35"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4:26" ht="14.25" customHeight="1" x14ac:dyDescent="0.35"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4:26" ht="14.25" customHeight="1" x14ac:dyDescent="0.35"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4:26" ht="14.25" customHeight="1" x14ac:dyDescent="0.35"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4:26" ht="14.25" customHeight="1" x14ac:dyDescent="0.35"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4:26" ht="14.25" customHeight="1" x14ac:dyDescent="0.35"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4:26" ht="14.25" customHeight="1" x14ac:dyDescent="0.35"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4:26" ht="14.25" customHeight="1" x14ac:dyDescent="0.35"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4:26" ht="14.25" customHeight="1" x14ac:dyDescent="0.35"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4:26" ht="14.25" customHeight="1" x14ac:dyDescent="0.35"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4:26" ht="14.25" customHeight="1" x14ac:dyDescent="0.35"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4:26" ht="14.25" customHeight="1" x14ac:dyDescent="0.35"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4:26" ht="14.25" customHeight="1" x14ac:dyDescent="0.35"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4:26" ht="14.25" customHeight="1" x14ac:dyDescent="0.35"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4:26" ht="14.25" customHeight="1" x14ac:dyDescent="0.35"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4:26" ht="14.25" customHeight="1" x14ac:dyDescent="0.35"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4:26" ht="14.25" customHeight="1" x14ac:dyDescent="0.35"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4:26" ht="14.25" customHeight="1" x14ac:dyDescent="0.35"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4:26" ht="14.25" customHeight="1" x14ac:dyDescent="0.35"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4:26" ht="14.25" customHeight="1" x14ac:dyDescent="0.35"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4:26" ht="14.25" customHeight="1" x14ac:dyDescent="0.35"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4:26" ht="14.25" customHeight="1" x14ac:dyDescent="0.35"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4:26" ht="14.25" customHeight="1" x14ac:dyDescent="0.35"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4:26" ht="14.25" customHeight="1" x14ac:dyDescent="0.35"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4:26" ht="14.25" customHeight="1" x14ac:dyDescent="0.35"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4:26" ht="14.25" customHeight="1" x14ac:dyDescent="0.35"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4:26" ht="14.25" customHeight="1" x14ac:dyDescent="0.35"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4:26" ht="14.25" customHeight="1" x14ac:dyDescent="0.35"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4:26" ht="14.25" customHeight="1" x14ac:dyDescent="0.35"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4:26" ht="14.25" customHeight="1" x14ac:dyDescent="0.35"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4:26" ht="14.25" customHeight="1" x14ac:dyDescent="0.35"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4:26" ht="14.25" customHeight="1" x14ac:dyDescent="0.35"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4:26" ht="14.25" customHeight="1" x14ac:dyDescent="0.35"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4:26" ht="14.25" customHeight="1" x14ac:dyDescent="0.35"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4:26" ht="14.25" customHeight="1" x14ac:dyDescent="0.35"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4:26" ht="14.25" customHeight="1" x14ac:dyDescent="0.35"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4:26" ht="14.25" customHeight="1" x14ac:dyDescent="0.35"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4:26" ht="14.25" customHeight="1" x14ac:dyDescent="0.35"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4:26" ht="14.25" customHeight="1" x14ac:dyDescent="0.35"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4:26" ht="14.25" customHeight="1" x14ac:dyDescent="0.35"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4:26" ht="14.25" customHeight="1" x14ac:dyDescent="0.35"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4:26" ht="14.25" customHeight="1" x14ac:dyDescent="0.35"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4:26" ht="14.25" customHeight="1" x14ac:dyDescent="0.35"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4:26" ht="14.25" customHeight="1" x14ac:dyDescent="0.35"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4:26" ht="14.25" customHeight="1" x14ac:dyDescent="0.35"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4:26" ht="14.25" customHeight="1" x14ac:dyDescent="0.35"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4:26" ht="14.25" customHeight="1" x14ac:dyDescent="0.35"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4:26" ht="14.25" customHeight="1" x14ac:dyDescent="0.35"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4:26" ht="14.25" customHeight="1" x14ac:dyDescent="0.35"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4:26" ht="14.25" customHeight="1" x14ac:dyDescent="0.35"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4:26" ht="14.25" customHeight="1" x14ac:dyDescent="0.35"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4:26" ht="14.25" customHeight="1" x14ac:dyDescent="0.35"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4:26" ht="14.25" customHeight="1" x14ac:dyDescent="0.35"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4:26" ht="14.25" customHeight="1" x14ac:dyDescent="0.35"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4:26" ht="14.25" customHeight="1" x14ac:dyDescent="0.35"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4:26" ht="14.25" customHeight="1" x14ac:dyDescent="0.35"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4:26" ht="14.25" customHeight="1" x14ac:dyDescent="0.35"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4:26" ht="14.25" customHeight="1" x14ac:dyDescent="0.35"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4:26" ht="14.25" customHeight="1" x14ac:dyDescent="0.35"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4:26" ht="14.25" customHeight="1" x14ac:dyDescent="0.35"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4:26" ht="14.25" customHeight="1" x14ac:dyDescent="0.35"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4:26" ht="14.25" customHeight="1" x14ac:dyDescent="0.35"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4:26" ht="14.25" customHeight="1" x14ac:dyDescent="0.35"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4:26" ht="14.25" customHeight="1" x14ac:dyDescent="0.35"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4:26" ht="14.25" customHeight="1" x14ac:dyDescent="0.35"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4:26" ht="14.25" customHeight="1" x14ac:dyDescent="0.35"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4:26" ht="14.25" customHeight="1" x14ac:dyDescent="0.35"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4:26" ht="14.25" customHeight="1" x14ac:dyDescent="0.35"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4:26" ht="14.25" customHeight="1" x14ac:dyDescent="0.35"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4:26" ht="14.25" customHeight="1" x14ac:dyDescent="0.35"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4:26" ht="14.25" customHeight="1" x14ac:dyDescent="0.35"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4:26" ht="14.25" customHeight="1" x14ac:dyDescent="0.35"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4:26" ht="14.25" customHeight="1" x14ac:dyDescent="0.35"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4:26" ht="14.25" customHeight="1" x14ac:dyDescent="0.35"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4:26" ht="14.25" customHeight="1" x14ac:dyDescent="0.35"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4:26" ht="14.25" customHeight="1" x14ac:dyDescent="0.35"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4:26" ht="14.25" customHeight="1" x14ac:dyDescent="0.35"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4:26" ht="14.25" customHeight="1" x14ac:dyDescent="0.35"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4:26" ht="14.25" customHeight="1" x14ac:dyDescent="0.35"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4:26" ht="14.25" customHeight="1" x14ac:dyDescent="0.35"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4:26" ht="14.25" customHeight="1" x14ac:dyDescent="0.35"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4:26" ht="14.25" customHeight="1" x14ac:dyDescent="0.35"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4:26" ht="14.25" customHeight="1" x14ac:dyDescent="0.35"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4:26" ht="14.25" customHeight="1" x14ac:dyDescent="0.35"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4:26" ht="14.25" customHeight="1" x14ac:dyDescent="0.35"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4:26" ht="14.25" customHeight="1" x14ac:dyDescent="0.35"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4:26" ht="14.25" customHeight="1" x14ac:dyDescent="0.35"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4:26" ht="14.25" customHeight="1" x14ac:dyDescent="0.35"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4:26" ht="14.25" customHeight="1" x14ac:dyDescent="0.35"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4:26" ht="14.25" customHeight="1" x14ac:dyDescent="0.35"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4:26" ht="14.25" customHeight="1" x14ac:dyDescent="0.35"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4:26" ht="14.25" customHeight="1" x14ac:dyDescent="0.35"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4:26" ht="14.25" customHeight="1" x14ac:dyDescent="0.35"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4:26" ht="14.25" customHeight="1" x14ac:dyDescent="0.35"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4:26" ht="14.25" customHeight="1" x14ac:dyDescent="0.35"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4:26" ht="14.25" customHeight="1" x14ac:dyDescent="0.35"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4:26" ht="14.25" customHeight="1" x14ac:dyDescent="0.35"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4:26" ht="14.25" customHeight="1" x14ac:dyDescent="0.35"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4:26" ht="14.25" customHeight="1" x14ac:dyDescent="0.35"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4:26" ht="14.25" customHeight="1" x14ac:dyDescent="0.35"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4:26" ht="14.25" customHeight="1" x14ac:dyDescent="0.35"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4:26" ht="14.25" customHeight="1" x14ac:dyDescent="0.35"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4:26" ht="14.25" customHeight="1" x14ac:dyDescent="0.35"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4:26" ht="14.25" customHeight="1" x14ac:dyDescent="0.35"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4:26" ht="14.25" customHeight="1" x14ac:dyDescent="0.35"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4:26" ht="14.25" customHeight="1" x14ac:dyDescent="0.35"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4:26" ht="14.25" customHeight="1" x14ac:dyDescent="0.35"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4:26" ht="14.25" customHeight="1" x14ac:dyDescent="0.35"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4:26" ht="14.25" customHeight="1" x14ac:dyDescent="0.35"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4:26" ht="14.25" customHeight="1" x14ac:dyDescent="0.35"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4:26" ht="14.25" customHeight="1" x14ac:dyDescent="0.35"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4:26" ht="14.25" customHeight="1" x14ac:dyDescent="0.35"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4:26" ht="14.25" customHeight="1" x14ac:dyDescent="0.35"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4:26" ht="14.25" customHeight="1" x14ac:dyDescent="0.35"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4:26" ht="14.25" customHeight="1" x14ac:dyDescent="0.35"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4:26" ht="14.25" customHeight="1" x14ac:dyDescent="0.35"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4:26" ht="14.25" customHeight="1" x14ac:dyDescent="0.35"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4:26" ht="14.25" customHeight="1" x14ac:dyDescent="0.35"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4:26" ht="14.25" customHeight="1" x14ac:dyDescent="0.35"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4:26" ht="14.25" customHeight="1" x14ac:dyDescent="0.35"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4:26" ht="14.25" customHeight="1" x14ac:dyDescent="0.35"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4:26" ht="14.25" customHeight="1" x14ac:dyDescent="0.35"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4:26" ht="14.25" customHeight="1" x14ac:dyDescent="0.35"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4:26" ht="14.25" customHeight="1" x14ac:dyDescent="0.35"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4:26" ht="14.25" customHeight="1" x14ac:dyDescent="0.35"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4:26" ht="14.25" customHeight="1" x14ac:dyDescent="0.35"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4:26" ht="14.25" customHeight="1" x14ac:dyDescent="0.35"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4:26" ht="14.25" customHeight="1" x14ac:dyDescent="0.35"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4:26" ht="14.25" customHeight="1" x14ac:dyDescent="0.35"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4:26" ht="14.25" customHeight="1" x14ac:dyDescent="0.35"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4:26" ht="14.25" customHeight="1" x14ac:dyDescent="0.35"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4:26" ht="14.25" customHeight="1" x14ac:dyDescent="0.35"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4:26" ht="14.25" customHeight="1" x14ac:dyDescent="0.35"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4:26" ht="14.25" customHeight="1" x14ac:dyDescent="0.35"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4:26" ht="14.25" customHeight="1" x14ac:dyDescent="0.35"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4:26" ht="14.25" customHeight="1" x14ac:dyDescent="0.35"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4:26" ht="14.25" customHeight="1" x14ac:dyDescent="0.35"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4:26" ht="14.25" customHeight="1" x14ac:dyDescent="0.35"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4:26" ht="14.25" customHeight="1" x14ac:dyDescent="0.35"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4:26" ht="14.25" customHeight="1" x14ac:dyDescent="0.35"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4:26" ht="14.25" customHeight="1" x14ac:dyDescent="0.35"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4:26" ht="14.25" customHeight="1" x14ac:dyDescent="0.35"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</sheetData>
  <mergeCells count="5">
    <mergeCell ref="A1:M1"/>
    <mergeCell ref="A2:M2"/>
    <mergeCell ref="A3:M3"/>
    <mergeCell ref="A20:E20"/>
    <mergeCell ref="A22:M22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6B3A"/>
  </sheetPr>
  <dimension ref="A1:W993"/>
  <sheetViews>
    <sheetView zoomScale="120" zoomScaleNormal="120" workbookViewId="0">
      <pane ySplit="3" topLeftCell="A4" activePane="bottomLeft" state="frozen"/>
      <selection pane="bottomLeft" activeCell="P6" sqref="P6"/>
    </sheetView>
  </sheetViews>
  <sheetFormatPr defaultColWidth="14.453125" defaultRowHeight="15" customHeight="1" x14ac:dyDescent="0.35"/>
  <cols>
    <col min="1" max="1" width="35" customWidth="1"/>
    <col min="2" max="3" width="12" customWidth="1"/>
    <col min="4" max="4" width="16" customWidth="1"/>
    <col min="5" max="5" width="20" customWidth="1"/>
    <col min="6" max="6" width="12" customWidth="1"/>
    <col min="7" max="7" width="28" customWidth="1"/>
    <col min="8" max="8" width="18" customWidth="1"/>
    <col min="9" max="9" width="24" customWidth="1"/>
    <col min="10" max="10" width="20" customWidth="1"/>
    <col min="11" max="23" width="8.54296875" customWidth="1"/>
  </cols>
  <sheetData>
    <row r="1" spans="1:23" ht="31.5" customHeight="1" x14ac:dyDescent="0.35">
      <c r="A1" s="77" t="s">
        <v>1</v>
      </c>
      <c r="B1" s="78"/>
      <c r="C1" s="78"/>
      <c r="D1" s="78"/>
      <c r="E1" s="78"/>
      <c r="F1" s="78"/>
      <c r="G1" s="78"/>
      <c r="H1" s="78"/>
      <c r="I1" s="78"/>
      <c r="J1" s="78"/>
    </row>
    <row r="2" spans="1:23" ht="18" customHeight="1" x14ac:dyDescent="0.35">
      <c r="A2" s="79" t="s">
        <v>4</v>
      </c>
      <c r="B2" s="72"/>
      <c r="C2" s="72"/>
      <c r="D2" s="72"/>
      <c r="E2" s="72"/>
      <c r="F2" s="72"/>
      <c r="G2" s="72"/>
      <c r="H2" s="72"/>
      <c r="I2" s="72"/>
      <c r="J2" s="72"/>
    </row>
    <row r="3" spans="1:23" ht="24" customHeight="1" x14ac:dyDescent="0.35">
      <c r="A3" s="67" t="s">
        <v>6</v>
      </c>
      <c r="B3" s="56"/>
      <c r="C3" s="56"/>
      <c r="D3" s="56"/>
      <c r="E3" s="56"/>
      <c r="F3" s="56"/>
      <c r="G3" s="56"/>
      <c r="H3" s="56"/>
      <c r="I3" s="56"/>
      <c r="J3" s="56"/>
    </row>
    <row r="4" spans="1:23" ht="36" customHeight="1" x14ac:dyDescent="0.3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</row>
    <row r="5" spans="1:23" ht="59.25" customHeight="1" x14ac:dyDescent="0.35">
      <c r="A5" s="30" t="s">
        <v>20</v>
      </c>
      <c r="B5" s="30" t="s">
        <v>26</v>
      </c>
      <c r="C5" s="40" t="s">
        <v>28</v>
      </c>
      <c r="D5" s="40" t="s">
        <v>32</v>
      </c>
      <c r="E5" s="40">
        <v>2025</v>
      </c>
      <c r="F5" s="41" t="s">
        <v>38</v>
      </c>
      <c r="G5" s="41" t="s">
        <v>40</v>
      </c>
      <c r="H5" s="41">
        <v>5</v>
      </c>
      <c r="I5" s="41" t="s">
        <v>41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59.25" customHeight="1" x14ac:dyDescent="0.35">
      <c r="A6" s="30" t="s">
        <v>20</v>
      </c>
      <c r="B6" s="30" t="s">
        <v>26</v>
      </c>
      <c r="C6" s="40" t="s">
        <v>53</v>
      </c>
      <c r="D6" s="40" t="s">
        <v>54</v>
      </c>
      <c r="E6" s="40">
        <v>2025</v>
      </c>
      <c r="F6" s="41" t="s">
        <v>55</v>
      </c>
      <c r="G6" s="41" t="s">
        <v>57</v>
      </c>
      <c r="H6" s="41">
        <v>7</v>
      </c>
      <c r="I6" s="41" t="s">
        <v>58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9.25" customHeight="1" x14ac:dyDescent="0.35">
      <c r="A7" s="30" t="s">
        <v>20</v>
      </c>
      <c r="B7" s="30" t="s">
        <v>26</v>
      </c>
      <c r="C7" s="40" t="s">
        <v>68</v>
      </c>
      <c r="D7" s="40" t="s">
        <v>70</v>
      </c>
      <c r="E7" s="40">
        <v>2026</v>
      </c>
      <c r="F7" s="41" t="s">
        <v>73</v>
      </c>
      <c r="G7" s="41" t="s">
        <v>74</v>
      </c>
      <c r="H7" s="40">
        <v>1</v>
      </c>
      <c r="I7" s="41" t="s">
        <v>75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59.25" customHeight="1" x14ac:dyDescent="0.35">
      <c r="A8" s="30" t="s">
        <v>20</v>
      </c>
      <c r="B8" s="30" t="s">
        <v>26</v>
      </c>
      <c r="C8" s="40" t="s">
        <v>53</v>
      </c>
      <c r="D8" s="40" t="s">
        <v>81</v>
      </c>
      <c r="E8" s="40">
        <v>2026</v>
      </c>
      <c r="F8" s="41" t="s">
        <v>83</v>
      </c>
      <c r="G8" s="41" t="s">
        <v>57</v>
      </c>
      <c r="H8" s="40">
        <v>0</v>
      </c>
      <c r="I8" s="41" t="s">
        <v>85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59.25" customHeight="1" x14ac:dyDescent="0.35">
      <c r="A9" s="30" t="s">
        <v>95</v>
      </c>
      <c r="B9" s="30" t="s">
        <v>26</v>
      </c>
      <c r="C9" s="40" t="s">
        <v>96</v>
      </c>
      <c r="D9" s="40" t="s">
        <v>98</v>
      </c>
      <c r="E9" s="40">
        <v>2026</v>
      </c>
      <c r="F9" s="41" t="s">
        <v>73</v>
      </c>
      <c r="G9" s="41" t="s">
        <v>57</v>
      </c>
      <c r="H9" s="40">
        <v>0</v>
      </c>
      <c r="I9" s="41" t="s">
        <v>103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59.25" customHeight="1" x14ac:dyDescent="0.35">
      <c r="A10" s="30" t="s">
        <v>95</v>
      </c>
      <c r="B10" s="30" t="s">
        <v>26</v>
      </c>
      <c r="C10" s="40" t="s">
        <v>96</v>
      </c>
      <c r="D10" s="40" t="s">
        <v>98</v>
      </c>
      <c r="E10" s="40">
        <v>2026</v>
      </c>
      <c r="F10" s="41" t="s">
        <v>73</v>
      </c>
      <c r="G10" s="41" t="s">
        <v>57</v>
      </c>
      <c r="H10" s="40">
        <v>0</v>
      </c>
      <c r="I10" s="41" t="s">
        <v>113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59.25" customHeight="1" x14ac:dyDescent="0.35">
      <c r="A11" s="30" t="s">
        <v>95</v>
      </c>
      <c r="B11" s="30" t="s">
        <v>116</v>
      </c>
      <c r="C11" s="40" t="s">
        <v>117</v>
      </c>
      <c r="D11" s="40" t="s">
        <v>119</v>
      </c>
      <c r="E11" s="40">
        <v>2025</v>
      </c>
      <c r="F11" s="41" t="s">
        <v>120</v>
      </c>
      <c r="G11" s="44" t="s">
        <v>40</v>
      </c>
      <c r="H11" s="44" t="s">
        <v>40</v>
      </c>
      <c r="I11" s="41" t="s">
        <v>113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59.25" customHeight="1" x14ac:dyDescent="0.35">
      <c r="A12" s="46"/>
      <c r="B12" s="46"/>
      <c r="C12" s="47"/>
      <c r="D12" s="47"/>
      <c r="E12" s="47"/>
      <c r="F12" s="48"/>
      <c r="G12" s="49"/>
      <c r="H12" s="49"/>
      <c r="I12" s="4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 x14ac:dyDescent="0.35">
      <c r="A13" s="15"/>
      <c r="B13" s="15"/>
      <c r="C13" s="15"/>
      <c r="D13" s="15"/>
      <c r="E13" s="16"/>
      <c r="F13" s="15"/>
      <c r="G13" s="15"/>
      <c r="H13" s="16"/>
      <c r="I13" s="15"/>
    </row>
    <row r="14" spans="1:23" ht="14.25" customHeight="1" x14ac:dyDescent="0.35"/>
    <row r="15" spans="1:23" ht="24" customHeight="1" x14ac:dyDescent="0.35">
      <c r="A15" s="67" t="s">
        <v>125</v>
      </c>
      <c r="B15" s="56"/>
      <c r="C15" s="56"/>
      <c r="D15" s="56"/>
      <c r="E15" s="56"/>
      <c r="F15" s="56"/>
      <c r="G15" s="56"/>
      <c r="H15" s="56"/>
      <c r="I15" s="56"/>
      <c r="J15" s="56"/>
    </row>
    <row r="16" spans="1:23" ht="36" customHeight="1" x14ac:dyDescent="0.35">
      <c r="A16" s="2" t="s">
        <v>126</v>
      </c>
      <c r="B16" s="2" t="s">
        <v>127</v>
      </c>
      <c r="C16" s="2" t="s">
        <v>128</v>
      </c>
      <c r="D16" s="2" t="s">
        <v>130</v>
      </c>
      <c r="E16" s="2" t="s">
        <v>93</v>
      </c>
      <c r="F16" s="2" t="s">
        <v>131</v>
      </c>
      <c r="G16" s="2" t="s">
        <v>132</v>
      </c>
      <c r="H16" s="2" t="s">
        <v>100</v>
      </c>
      <c r="I16" s="2" t="s">
        <v>134</v>
      </c>
      <c r="J16" s="2" t="s">
        <v>135</v>
      </c>
    </row>
    <row r="17" spans="1:23" ht="156" customHeight="1" x14ac:dyDescent="0.35">
      <c r="A17" s="28" t="s">
        <v>79</v>
      </c>
      <c r="B17" s="28" t="s">
        <v>139</v>
      </c>
      <c r="C17" s="28" t="s">
        <v>140</v>
      </c>
      <c r="D17" s="28" t="s">
        <v>141</v>
      </c>
      <c r="E17" s="42">
        <v>46177</v>
      </c>
      <c r="F17" s="43">
        <v>46546</v>
      </c>
      <c r="G17" s="29">
        <v>9000</v>
      </c>
      <c r="H17" s="28" t="s">
        <v>145</v>
      </c>
      <c r="I17" s="28" t="s">
        <v>146</v>
      </c>
      <c r="J17" s="28" t="s">
        <v>147</v>
      </c>
    </row>
    <row r="18" spans="1:23" ht="169" x14ac:dyDescent="0.35">
      <c r="A18" s="28" t="s">
        <v>20</v>
      </c>
      <c r="B18" s="28" t="s">
        <v>148</v>
      </c>
      <c r="C18" s="28" t="s">
        <v>140</v>
      </c>
      <c r="D18" s="28" t="s">
        <v>141</v>
      </c>
      <c r="E18" s="42">
        <v>45755</v>
      </c>
      <c r="F18" s="43">
        <v>46211</v>
      </c>
      <c r="G18" s="29">
        <v>9000</v>
      </c>
      <c r="H18" s="28" t="s">
        <v>150</v>
      </c>
      <c r="I18" s="28" t="s">
        <v>151</v>
      </c>
      <c r="J18" s="28" t="s">
        <v>152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14.25" customHeight="1" x14ac:dyDescent="0.35"/>
    <row r="20" spans="1:23" ht="14.25" customHeight="1" x14ac:dyDescent="0.35"/>
    <row r="21" spans="1:23" ht="24" customHeight="1" x14ac:dyDescent="0.35">
      <c r="A21" s="67" t="s">
        <v>157</v>
      </c>
      <c r="B21" s="56"/>
      <c r="C21" s="56"/>
      <c r="D21" s="56"/>
      <c r="E21" s="56"/>
      <c r="F21" s="56"/>
      <c r="G21" s="56"/>
      <c r="H21" s="56"/>
      <c r="I21" s="56"/>
      <c r="J21" s="56"/>
    </row>
    <row r="22" spans="1:23" ht="36" customHeight="1" x14ac:dyDescent="0.35">
      <c r="A22" s="2" t="s">
        <v>158</v>
      </c>
      <c r="B22" s="2" t="s">
        <v>159</v>
      </c>
      <c r="C22" s="2" t="s">
        <v>160</v>
      </c>
      <c r="D22" s="2" t="s">
        <v>161</v>
      </c>
      <c r="E22" s="2" t="s">
        <v>162</v>
      </c>
      <c r="F22" s="2" t="s">
        <v>163</v>
      </c>
      <c r="G22" s="2" t="s">
        <v>164</v>
      </c>
    </row>
    <row r="23" spans="1:23" ht="19.5" customHeight="1" x14ac:dyDescent="0.35">
      <c r="A23" s="5" t="s">
        <v>90</v>
      </c>
      <c r="B23" s="29">
        <v>0</v>
      </c>
      <c r="C23" s="29">
        <v>2</v>
      </c>
      <c r="D23" s="29">
        <v>2</v>
      </c>
      <c r="E23" s="29">
        <v>4</v>
      </c>
      <c r="F23" s="11">
        <f t="shared" ref="F23:F27" si="0">E23-D23</f>
        <v>2</v>
      </c>
      <c r="G23" s="5"/>
    </row>
    <row r="24" spans="1:23" ht="19.5" customHeight="1" x14ac:dyDescent="0.35">
      <c r="A24" s="7" t="s">
        <v>168</v>
      </c>
      <c r="B24" s="29">
        <v>0</v>
      </c>
      <c r="C24" s="29">
        <v>1</v>
      </c>
      <c r="D24" s="29">
        <v>2</v>
      </c>
      <c r="E24" s="29">
        <v>1</v>
      </c>
      <c r="F24" s="9">
        <f t="shared" si="0"/>
        <v>-1</v>
      </c>
      <c r="G24" s="7"/>
    </row>
    <row r="25" spans="1:23" ht="19.5" customHeight="1" x14ac:dyDescent="0.35">
      <c r="A25" s="5" t="s">
        <v>173</v>
      </c>
      <c r="B25" s="29">
        <v>0</v>
      </c>
      <c r="C25" s="29">
        <v>0</v>
      </c>
      <c r="D25" s="29">
        <v>1</v>
      </c>
      <c r="E25" s="11">
        <v>1</v>
      </c>
      <c r="F25" s="11">
        <f t="shared" si="0"/>
        <v>0</v>
      </c>
      <c r="G25" s="5"/>
    </row>
    <row r="26" spans="1:23" ht="19.5" customHeight="1" x14ac:dyDescent="0.35">
      <c r="A26" s="7" t="s">
        <v>122</v>
      </c>
      <c r="B26" s="29">
        <v>0</v>
      </c>
      <c r="C26" s="29">
        <v>9000</v>
      </c>
      <c r="D26" s="29">
        <v>9000</v>
      </c>
      <c r="E26" s="29">
        <v>9000</v>
      </c>
      <c r="F26" s="9">
        <f t="shared" si="0"/>
        <v>0</v>
      </c>
      <c r="G26" s="7"/>
    </row>
    <row r="27" spans="1:23" ht="19.5" customHeight="1" x14ac:dyDescent="0.35">
      <c r="A27" s="5" t="s">
        <v>174</v>
      </c>
      <c r="B27" s="11">
        <v>3</v>
      </c>
      <c r="C27" s="11">
        <v>23</v>
      </c>
      <c r="D27" s="11">
        <v>10</v>
      </c>
      <c r="E27" s="11">
        <v>17</v>
      </c>
      <c r="F27" s="11">
        <f t="shared" si="0"/>
        <v>7</v>
      </c>
      <c r="G27" s="5" t="s">
        <v>176</v>
      </c>
    </row>
    <row r="28" spans="1:23" ht="14.25" customHeight="1" x14ac:dyDescent="0.35"/>
    <row r="29" spans="1:23" ht="14.25" customHeight="1" x14ac:dyDescent="0.35">
      <c r="A29" s="24"/>
    </row>
    <row r="30" spans="1:23" ht="14.25" customHeight="1" x14ac:dyDescent="0.35">
      <c r="E30" s="25"/>
    </row>
    <row r="31" spans="1:23" ht="14.25" customHeight="1" x14ac:dyDescent="0.35">
      <c r="E31" s="25"/>
    </row>
    <row r="32" spans="1:23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</sheetData>
  <mergeCells count="5">
    <mergeCell ref="A1:J1"/>
    <mergeCell ref="A2:J2"/>
    <mergeCell ref="A3:J3"/>
    <mergeCell ref="A15:J15"/>
    <mergeCell ref="A21:J21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B3500"/>
  </sheetPr>
  <dimension ref="A1:M999"/>
  <sheetViews>
    <sheetView workbookViewId="0">
      <pane ySplit="3" topLeftCell="A4" activePane="bottomLeft" state="frozen"/>
      <selection pane="bottomLeft" activeCell="F17" sqref="F17"/>
    </sheetView>
  </sheetViews>
  <sheetFormatPr defaultColWidth="14.453125" defaultRowHeight="15" customHeight="1" x14ac:dyDescent="0.35"/>
  <cols>
    <col min="1" max="1" width="24.08984375" customWidth="1"/>
    <col min="2" max="2" width="30" customWidth="1"/>
    <col min="3" max="3" width="18" customWidth="1"/>
    <col min="4" max="4" width="24" customWidth="1"/>
    <col min="5" max="5" width="14" customWidth="1"/>
    <col min="6" max="6" width="20" customWidth="1"/>
    <col min="7" max="8" width="13" customWidth="1"/>
    <col min="9" max="9" width="22" customWidth="1"/>
    <col min="10" max="10" width="30" customWidth="1"/>
    <col min="11" max="26" width="8.54296875" customWidth="1"/>
  </cols>
  <sheetData>
    <row r="1" spans="1:13" ht="31.5" customHeight="1" x14ac:dyDescent="0.3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3" ht="18" customHeight="1" x14ac:dyDescent="0.35">
      <c r="A2" s="83" t="s">
        <v>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24" customHeight="1" x14ac:dyDescent="0.35">
      <c r="A3" s="64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62"/>
    </row>
    <row r="4" spans="1:13" ht="36" customHeight="1" x14ac:dyDescent="0.35">
      <c r="A4" s="3" t="s">
        <v>10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27</v>
      </c>
      <c r="G4" s="3" t="s">
        <v>29</v>
      </c>
      <c r="H4" s="3" t="s">
        <v>31</v>
      </c>
      <c r="I4" s="3" t="s">
        <v>33</v>
      </c>
      <c r="J4" s="3" t="s">
        <v>34</v>
      </c>
    </row>
    <row r="5" spans="1:13" ht="33" customHeight="1" x14ac:dyDescent="0.35">
      <c r="A5" s="12" t="s">
        <v>37</v>
      </c>
      <c r="B5" s="7" t="s">
        <v>42</v>
      </c>
      <c r="C5" s="12" t="s">
        <v>47</v>
      </c>
      <c r="D5" s="7" t="s">
        <v>48</v>
      </c>
      <c r="E5" s="8" t="s">
        <v>49</v>
      </c>
      <c r="F5" s="12" t="s">
        <v>52</v>
      </c>
      <c r="G5" s="9">
        <v>35</v>
      </c>
      <c r="H5" s="7"/>
      <c r="I5" s="7"/>
      <c r="J5" s="12" t="s">
        <v>56</v>
      </c>
    </row>
    <row r="6" spans="1:13" ht="28.5" customHeight="1" x14ac:dyDescent="0.35">
      <c r="A6" s="5" t="s">
        <v>37</v>
      </c>
      <c r="B6" s="5" t="s">
        <v>60</v>
      </c>
      <c r="C6" s="5" t="s">
        <v>47</v>
      </c>
      <c r="D6" s="5" t="s">
        <v>45</v>
      </c>
      <c r="E6" s="5" t="s">
        <v>49</v>
      </c>
      <c r="F6" s="5" t="s">
        <v>52</v>
      </c>
      <c r="G6" s="11">
        <v>30</v>
      </c>
      <c r="H6" s="5"/>
      <c r="I6" s="5" t="s">
        <v>65</v>
      </c>
      <c r="J6" s="5" t="s">
        <v>67</v>
      </c>
    </row>
    <row r="7" spans="1:13" ht="23.25" customHeight="1" x14ac:dyDescent="0.35"/>
    <row r="8" spans="1:13" ht="24" customHeight="1" x14ac:dyDescent="0.35">
      <c r="A8" s="64" t="s">
        <v>82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62"/>
    </row>
    <row r="9" spans="1:13" ht="36" customHeight="1" x14ac:dyDescent="0.35">
      <c r="A9" s="3" t="s">
        <v>88</v>
      </c>
      <c r="B9" s="3" t="s">
        <v>89</v>
      </c>
      <c r="C9" s="3" t="s">
        <v>91</v>
      </c>
      <c r="D9" s="3" t="s">
        <v>93</v>
      </c>
      <c r="E9" s="3" t="s">
        <v>94</v>
      </c>
      <c r="F9" s="3" t="s">
        <v>24</v>
      </c>
      <c r="G9" s="3" t="s">
        <v>97</v>
      </c>
      <c r="H9" s="3" t="s">
        <v>99</v>
      </c>
      <c r="I9" s="3" t="s">
        <v>100</v>
      </c>
      <c r="J9" s="3" t="s">
        <v>101</v>
      </c>
    </row>
    <row r="10" spans="1:13" ht="28.5" customHeight="1" x14ac:dyDescent="0.35">
      <c r="A10" s="7" t="s">
        <v>104</v>
      </c>
      <c r="B10" s="12" t="s">
        <v>105</v>
      </c>
      <c r="C10" s="12" t="s">
        <v>108</v>
      </c>
      <c r="D10" s="13">
        <v>2025</v>
      </c>
      <c r="E10" s="12" t="s">
        <v>40</v>
      </c>
      <c r="F10" s="7" t="s">
        <v>109</v>
      </c>
      <c r="G10" s="13">
        <v>0</v>
      </c>
      <c r="H10" s="13">
        <v>0</v>
      </c>
      <c r="I10" s="7" t="s">
        <v>111</v>
      </c>
      <c r="J10" s="13" t="s">
        <v>40</v>
      </c>
    </row>
    <row r="11" spans="1:13" ht="49.5" customHeight="1" x14ac:dyDescent="0.35">
      <c r="A11" s="45" t="s">
        <v>341</v>
      </c>
      <c r="B11" s="12" t="s">
        <v>105</v>
      </c>
      <c r="C11" s="12" t="s">
        <v>108</v>
      </c>
      <c r="D11" s="13">
        <v>2026</v>
      </c>
      <c r="E11" s="12" t="s">
        <v>40</v>
      </c>
      <c r="F11" s="7" t="s">
        <v>109</v>
      </c>
      <c r="G11" s="13">
        <v>0</v>
      </c>
      <c r="H11" s="13">
        <v>0</v>
      </c>
      <c r="I11" s="7" t="s">
        <v>111</v>
      </c>
      <c r="J11" s="14" t="s">
        <v>40</v>
      </c>
    </row>
    <row r="12" spans="1:13" ht="14.25" customHeight="1" x14ac:dyDescent="0.35">
      <c r="I12" s="7"/>
    </row>
    <row r="13" spans="1:13" ht="14.25" customHeight="1" x14ac:dyDescent="0.35"/>
    <row r="14" spans="1:13" ht="14.25" customHeight="1" x14ac:dyDescent="0.35"/>
    <row r="15" spans="1:13" ht="14.25" customHeight="1" x14ac:dyDescent="0.35"/>
    <row r="16" spans="1:13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mergeCells count="4">
    <mergeCell ref="A1:M1"/>
    <mergeCell ref="A2:M2"/>
    <mergeCell ref="A3:M3"/>
    <mergeCell ref="A8:M8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B2080"/>
  </sheetPr>
  <dimension ref="A1:M1000"/>
  <sheetViews>
    <sheetView workbookViewId="0">
      <pane ySplit="3" topLeftCell="A4" activePane="bottomLeft" state="frozen"/>
      <selection pane="bottomLeft" activeCell="I20" sqref="I20"/>
    </sheetView>
  </sheetViews>
  <sheetFormatPr defaultColWidth="14.453125" defaultRowHeight="15" customHeight="1" x14ac:dyDescent="0.35"/>
  <cols>
    <col min="1" max="1" width="32" customWidth="1"/>
    <col min="2" max="3" width="22" customWidth="1"/>
    <col min="4" max="5" width="12" customWidth="1"/>
    <col min="6" max="6" width="14" customWidth="1"/>
    <col min="7" max="7" width="28" customWidth="1"/>
    <col min="8" max="8" width="22" customWidth="1"/>
    <col min="9" max="9" width="30" customWidth="1"/>
    <col min="10" max="26" width="8.54296875" customWidth="1"/>
  </cols>
  <sheetData>
    <row r="1" spans="1:13" ht="31.5" customHeight="1" x14ac:dyDescent="0.35">
      <c r="A1" s="84" t="s">
        <v>205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18" customHeight="1" x14ac:dyDescent="0.35">
      <c r="A2" s="87" t="s">
        <v>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24" customHeight="1" x14ac:dyDescent="0.35">
      <c r="A3" s="61" t="s">
        <v>210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62"/>
    </row>
    <row r="4" spans="1:13" ht="36" customHeight="1" x14ac:dyDescent="0.35">
      <c r="A4" s="26" t="s">
        <v>211</v>
      </c>
      <c r="B4" s="26" t="s">
        <v>212</v>
      </c>
      <c r="C4" s="26" t="s">
        <v>213</v>
      </c>
      <c r="D4" s="26" t="s">
        <v>93</v>
      </c>
      <c r="E4" s="26" t="s">
        <v>131</v>
      </c>
      <c r="F4" s="26" t="s">
        <v>214</v>
      </c>
      <c r="G4" s="26" t="s">
        <v>216</v>
      </c>
      <c r="H4" s="26" t="s">
        <v>217</v>
      </c>
      <c r="I4" s="26" t="s">
        <v>218</v>
      </c>
    </row>
    <row r="5" spans="1:13" ht="26.25" customHeight="1" x14ac:dyDescent="0.35">
      <c r="A5" s="54" t="s">
        <v>346</v>
      </c>
      <c r="B5" s="5" t="s">
        <v>220</v>
      </c>
      <c r="C5" s="54" t="s">
        <v>352</v>
      </c>
      <c r="D5" s="51">
        <v>45951</v>
      </c>
      <c r="E5" s="51">
        <v>46043</v>
      </c>
      <c r="F5" s="11">
        <v>100</v>
      </c>
      <c r="G5" s="54" t="s">
        <v>347</v>
      </c>
      <c r="H5" s="5" t="s">
        <v>225</v>
      </c>
      <c r="I5" s="5" t="s">
        <v>227</v>
      </c>
    </row>
    <row r="6" spans="1:13" ht="31.5" customHeight="1" x14ac:dyDescent="0.35">
      <c r="A6" s="50" t="s">
        <v>348</v>
      </c>
      <c r="B6" s="50" t="s">
        <v>349</v>
      </c>
      <c r="C6" s="54" t="s">
        <v>352</v>
      </c>
      <c r="D6" s="51">
        <v>46140</v>
      </c>
      <c r="E6" s="51">
        <v>46140</v>
      </c>
      <c r="F6" s="52">
        <v>100</v>
      </c>
      <c r="G6" s="50" t="s">
        <v>350</v>
      </c>
      <c r="H6" s="39" t="s">
        <v>230</v>
      </c>
      <c r="I6" s="50" t="s">
        <v>342</v>
      </c>
    </row>
    <row r="7" spans="1:13" ht="28" customHeight="1" x14ac:dyDescent="0.35">
      <c r="A7" s="54" t="s">
        <v>351</v>
      </c>
      <c r="B7" s="5" t="s">
        <v>220</v>
      </c>
      <c r="C7" s="54" t="s">
        <v>352</v>
      </c>
      <c r="D7" s="51">
        <v>46187</v>
      </c>
      <c r="E7" s="51">
        <v>46194</v>
      </c>
      <c r="F7" s="11">
        <v>100</v>
      </c>
      <c r="G7" s="5" t="s">
        <v>224</v>
      </c>
      <c r="H7" s="5" t="s">
        <v>225</v>
      </c>
      <c r="I7" s="54" t="s">
        <v>227</v>
      </c>
    </row>
    <row r="8" spans="1:13" s="53" customFormat="1" ht="26" x14ac:dyDescent="0.35">
      <c r="A8" s="50" t="s">
        <v>344</v>
      </c>
      <c r="B8" s="50" t="s">
        <v>220</v>
      </c>
      <c r="C8" s="50" t="s">
        <v>343</v>
      </c>
      <c r="D8" s="51">
        <v>46132</v>
      </c>
      <c r="E8" s="51">
        <v>46272</v>
      </c>
      <c r="F8" s="52">
        <v>100</v>
      </c>
      <c r="G8" s="50" t="s">
        <v>345</v>
      </c>
      <c r="H8" s="39" t="s">
        <v>225</v>
      </c>
      <c r="I8" s="50" t="s">
        <v>342</v>
      </c>
    </row>
    <row r="10" spans="1:13" ht="14.25" customHeight="1" x14ac:dyDescent="0.35"/>
    <row r="11" spans="1:13" ht="24" customHeight="1" x14ac:dyDescent="0.35">
      <c r="A11" s="61" t="s">
        <v>231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62"/>
    </row>
    <row r="12" spans="1:13" ht="36" customHeight="1" x14ac:dyDescent="0.35">
      <c r="A12" s="26" t="s">
        <v>232</v>
      </c>
      <c r="B12" s="26" t="s">
        <v>233</v>
      </c>
      <c r="C12" s="26" t="s">
        <v>234</v>
      </c>
      <c r="D12" s="26" t="s">
        <v>25</v>
      </c>
      <c r="E12" s="26" t="s">
        <v>235</v>
      </c>
      <c r="F12" s="26" t="s">
        <v>236</v>
      </c>
      <c r="G12" s="26" t="s">
        <v>237</v>
      </c>
      <c r="H12" s="26" t="s">
        <v>31</v>
      </c>
      <c r="I12" s="26" t="s">
        <v>91</v>
      </c>
    </row>
    <row r="13" spans="1:13" ht="30" customHeight="1" x14ac:dyDescent="0.35">
      <c r="A13" s="7" t="s">
        <v>240</v>
      </c>
      <c r="B13" s="7" t="s">
        <v>241</v>
      </c>
      <c r="C13" s="7" t="s">
        <v>242</v>
      </c>
      <c r="D13" s="7" t="s">
        <v>243</v>
      </c>
      <c r="E13" s="9">
        <v>8</v>
      </c>
      <c r="F13" s="7" t="s">
        <v>244</v>
      </c>
      <c r="G13" s="7" t="s">
        <v>245</v>
      </c>
      <c r="H13" s="9">
        <v>88</v>
      </c>
      <c r="I13" s="7" t="s">
        <v>246</v>
      </c>
    </row>
    <row r="14" spans="1:13" ht="27.75" customHeight="1" x14ac:dyDescent="0.35">
      <c r="A14" s="5" t="s">
        <v>247</v>
      </c>
      <c r="B14" s="5" t="s">
        <v>248</v>
      </c>
      <c r="C14" s="54" t="s">
        <v>249</v>
      </c>
      <c r="D14" s="5" t="s">
        <v>221</v>
      </c>
      <c r="E14" s="11">
        <v>4</v>
      </c>
      <c r="F14" s="5" t="s">
        <v>250</v>
      </c>
      <c r="G14" s="5" t="s">
        <v>252</v>
      </c>
      <c r="H14" s="11">
        <v>82</v>
      </c>
      <c r="I14" s="5" t="s">
        <v>253</v>
      </c>
    </row>
    <row r="15" spans="1:13" ht="29.25" customHeight="1" x14ac:dyDescent="0.35">
      <c r="A15" s="7" t="s">
        <v>254</v>
      </c>
      <c r="B15" s="7" t="s">
        <v>255</v>
      </c>
      <c r="C15" s="7" t="s">
        <v>256</v>
      </c>
      <c r="D15" s="7" t="s">
        <v>222</v>
      </c>
      <c r="E15" s="9">
        <v>3</v>
      </c>
      <c r="F15" s="7" t="s">
        <v>257</v>
      </c>
      <c r="G15" s="7" t="s">
        <v>245</v>
      </c>
      <c r="H15" s="9">
        <v>91</v>
      </c>
      <c r="I15" s="7" t="s">
        <v>258</v>
      </c>
    </row>
    <row r="16" spans="1:13" ht="21.75" customHeight="1" x14ac:dyDescent="0.35">
      <c r="A16" s="5" t="s">
        <v>259</v>
      </c>
      <c r="B16" s="5" t="s">
        <v>260</v>
      </c>
      <c r="C16" s="5" t="s">
        <v>261</v>
      </c>
      <c r="D16" s="5" t="s">
        <v>219</v>
      </c>
      <c r="E16" s="11">
        <v>4</v>
      </c>
      <c r="F16" s="5" t="s">
        <v>263</v>
      </c>
      <c r="G16" s="5" t="s">
        <v>245</v>
      </c>
      <c r="H16" s="11">
        <v>79</v>
      </c>
      <c r="I16" s="5" t="s">
        <v>264</v>
      </c>
    </row>
    <row r="17" spans="1:13" ht="14.25" customHeight="1" x14ac:dyDescent="0.35"/>
    <row r="18" spans="1:13" ht="24" customHeight="1" x14ac:dyDescent="0.35">
      <c r="A18" s="61" t="s">
        <v>265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62"/>
    </row>
    <row r="19" spans="1:13" ht="36" customHeight="1" x14ac:dyDescent="0.35">
      <c r="A19" s="26" t="s">
        <v>267</v>
      </c>
      <c r="B19" s="26" t="s">
        <v>159</v>
      </c>
      <c r="C19" s="26" t="s">
        <v>160</v>
      </c>
      <c r="D19" s="26" t="s">
        <v>161</v>
      </c>
      <c r="E19" s="26" t="s">
        <v>162</v>
      </c>
      <c r="F19" s="26" t="s">
        <v>268</v>
      </c>
      <c r="G19" s="26" t="s">
        <v>218</v>
      </c>
    </row>
    <row r="20" spans="1:13" ht="19.5" customHeight="1" x14ac:dyDescent="0.35">
      <c r="A20" s="5" t="s">
        <v>269</v>
      </c>
      <c r="B20" s="22">
        <v>82.3</v>
      </c>
      <c r="C20" s="22">
        <v>85</v>
      </c>
      <c r="D20" s="22">
        <v>87</v>
      </c>
      <c r="E20" s="22">
        <v>87.2</v>
      </c>
      <c r="F20" s="11">
        <f t="shared" ref="F20:F26" si="0">E20-D20</f>
        <v>0.20000000000000284</v>
      </c>
      <c r="G20" s="5" t="s">
        <v>270</v>
      </c>
    </row>
    <row r="21" spans="1:13" ht="19.5" customHeight="1" x14ac:dyDescent="0.35">
      <c r="A21" s="7" t="s">
        <v>271</v>
      </c>
      <c r="B21" s="22">
        <v>82</v>
      </c>
      <c r="C21" s="22">
        <v>84</v>
      </c>
      <c r="D21" s="22">
        <v>86</v>
      </c>
      <c r="E21" s="22">
        <v>84.5</v>
      </c>
      <c r="F21" s="9">
        <f t="shared" si="0"/>
        <v>-1.5</v>
      </c>
      <c r="G21" s="7" t="s">
        <v>274</v>
      </c>
    </row>
    <row r="22" spans="1:13" ht="19.5" customHeight="1" x14ac:dyDescent="0.35">
      <c r="A22" s="5" t="s">
        <v>275</v>
      </c>
      <c r="B22" s="22">
        <v>67</v>
      </c>
      <c r="C22" s="22">
        <v>71</v>
      </c>
      <c r="D22" s="22">
        <v>75</v>
      </c>
      <c r="E22" s="22">
        <v>71</v>
      </c>
      <c r="F22" s="11">
        <f t="shared" si="0"/>
        <v>-4</v>
      </c>
      <c r="G22" s="5"/>
    </row>
    <row r="23" spans="1:13" ht="19.5" customHeight="1" x14ac:dyDescent="0.35">
      <c r="A23" s="7" t="s">
        <v>276</v>
      </c>
      <c r="B23" s="22">
        <v>0.5</v>
      </c>
      <c r="C23" s="22">
        <v>0.6</v>
      </c>
      <c r="D23" s="22">
        <v>0.8</v>
      </c>
      <c r="E23" s="22">
        <v>0.6</v>
      </c>
      <c r="F23" s="9">
        <f t="shared" si="0"/>
        <v>-0.20000000000000007</v>
      </c>
      <c r="G23" s="7"/>
    </row>
    <row r="24" spans="1:13" ht="19.5" customHeight="1" x14ac:dyDescent="0.35">
      <c r="A24" s="5" t="s">
        <v>277</v>
      </c>
      <c r="B24" s="22">
        <v>12</v>
      </c>
      <c r="C24" s="22">
        <v>14</v>
      </c>
      <c r="D24" s="17">
        <v>10</v>
      </c>
      <c r="E24" s="17">
        <v>13</v>
      </c>
      <c r="F24" s="11">
        <f t="shared" si="0"/>
        <v>3</v>
      </c>
      <c r="G24" s="5"/>
    </row>
    <row r="25" spans="1:13" ht="19.5" customHeight="1" x14ac:dyDescent="0.35">
      <c r="A25" s="7" t="s">
        <v>149</v>
      </c>
      <c r="B25" s="22">
        <v>3</v>
      </c>
      <c r="C25" s="22">
        <v>3</v>
      </c>
      <c r="D25" s="22">
        <v>5</v>
      </c>
      <c r="E25" s="22">
        <v>3</v>
      </c>
      <c r="F25" s="9">
        <f t="shared" si="0"/>
        <v>-2</v>
      </c>
      <c r="G25" s="7" t="s">
        <v>278</v>
      </c>
    </row>
    <row r="26" spans="1:13" ht="19.5" customHeight="1" x14ac:dyDescent="0.35">
      <c r="A26" s="5" t="s">
        <v>280</v>
      </c>
      <c r="B26" s="22">
        <v>10</v>
      </c>
      <c r="C26" s="22">
        <v>15</v>
      </c>
      <c r="D26" s="22">
        <v>18</v>
      </c>
      <c r="E26" s="22">
        <v>19</v>
      </c>
      <c r="F26" s="11">
        <f t="shared" si="0"/>
        <v>1</v>
      </c>
      <c r="G26" s="5" t="s">
        <v>270</v>
      </c>
    </row>
    <row r="27" spans="1:13" ht="14.25" customHeight="1" x14ac:dyDescent="0.35"/>
    <row r="28" spans="1:13" ht="14.25" customHeight="1" x14ac:dyDescent="0.35"/>
    <row r="29" spans="1:13" ht="14.25" customHeight="1" x14ac:dyDescent="0.35"/>
    <row r="30" spans="1:13" ht="14.25" customHeight="1" x14ac:dyDescent="0.35"/>
    <row r="31" spans="1:13" ht="14.25" customHeight="1" x14ac:dyDescent="0.35"/>
    <row r="32" spans="1:13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5">
    <mergeCell ref="A1:M1"/>
    <mergeCell ref="A2:M2"/>
    <mergeCell ref="A3:M3"/>
    <mergeCell ref="A11:M11"/>
    <mergeCell ref="A18:M18"/>
  </mergeCells>
  <phoneticPr fontId="23" type="noConversion"/>
  <hyperlinks>
    <hyperlink ref="A6" r:id="rId1" display="https://ommtb.aksaray.edu.tr/indir/bb308386-32e4-4dc8-9313-815308f3f7ef.pdf" xr:uid="{35E44F48-D4A8-478C-9C6B-2095AC2EC965}"/>
  </hyperlink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Özet Panel</vt:lpstr>
      <vt:lpstr>1. Eğitim-Öğretim</vt:lpstr>
      <vt:lpstr>2. Araştırma-Geliştirme</vt:lpstr>
      <vt:lpstr>3. Toplumsal Katkı</vt:lpstr>
      <vt:lpstr>4. Yönetişim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servet temel</cp:lastModifiedBy>
  <dcterms:created xsi:type="dcterms:W3CDTF">2026-06-23T09:29:25Z</dcterms:created>
  <dcterms:modified xsi:type="dcterms:W3CDTF">2026-09-19T19:08:05Z</dcterms:modified>
</cp:coreProperties>
</file>